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3485" yWindow="150" windowWidth="15180" windowHeight="12465" tabRatio="711" activeTab="1"/>
  </bookViews>
  <sheets>
    <sheet name="원가계산서" sheetId="10" r:id="rId1"/>
    <sheet name="직접인건비산출표" sheetId="6" r:id="rId2"/>
    <sheet name="퇴직금 산출" sheetId="17" r:id="rId3"/>
    <sheet name="복리후생비산정" sheetId="13" r:id="rId4"/>
    <sheet name="기본급산정자료" sheetId="16" r:id="rId5"/>
  </sheets>
  <definedNames>
    <definedName name="_xlnm.Print_Area" localSheetId="4">기본급산정자료!$A$1:$I$53</definedName>
    <definedName name="_xlnm.Print_Area" localSheetId="3">복리후생비산정!$A$1:$H$14</definedName>
    <definedName name="_xlnm.Print_Area" localSheetId="1">직접인건비산출표!$A$1:$I$13</definedName>
    <definedName name="_xlnm.Print_Area" localSheetId="2">'퇴직금 산출'!$A$1:$I$8</definedName>
    <definedName name="_xlnm.Print_Titles" localSheetId="3">복리후생비산정!#REF!</definedName>
    <definedName name="_xlnm.Print_Titles" localSheetId="1">직접인건비산출표!#REF!</definedName>
    <definedName name="_xlnm.Print_Titles" localSheetId="2">'퇴직금 산출'!#REF!</definedName>
  </definedNames>
  <calcPr calcId="125725"/>
</workbook>
</file>

<file path=xl/calcChain.xml><?xml version="1.0" encoding="utf-8"?>
<calcChain xmlns="http://schemas.openxmlformats.org/spreadsheetml/2006/main">
  <c r="D6" i="13"/>
  <c r="G5" i="6"/>
  <c r="D6" i="10"/>
  <c r="G4" i="6" l="1"/>
  <c r="B6" i="13" s="1"/>
  <c r="F6" s="1"/>
  <c r="D10" i="10" s="1"/>
  <c r="H5" i="6"/>
  <c r="H4"/>
  <c r="B7" i="13" l="1"/>
  <c r="B8" s="1"/>
  <c r="D8" s="1"/>
  <c r="E5" i="17"/>
  <c r="H5" s="1"/>
  <c r="H4" s="1"/>
  <c r="D8" i="10" s="1"/>
  <c r="D7"/>
  <c r="D7" i="13"/>
  <c r="F7" s="1"/>
  <c r="D9" i="10" l="1"/>
  <c r="F8" i="13"/>
  <c r="B10"/>
  <c r="D11" i="10"/>
  <c r="B9" i="13" l="1"/>
  <c r="D9" s="1"/>
  <c r="D12" i="10"/>
  <c r="D10" i="13"/>
  <c r="F10" s="1"/>
  <c r="D14" i="10" s="1"/>
  <c r="B11" i="13"/>
  <c r="D11" l="1"/>
  <c r="F11" s="1"/>
  <c r="D15" i="10" s="1"/>
  <c r="F9" i="13"/>
  <c r="D13" i="10" l="1"/>
  <c r="D16" s="1"/>
  <c r="D17" s="1"/>
  <c r="D18" s="1"/>
  <c r="F5" i="13"/>
  <c r="D19" i="10" l="1"/>
  <c r="D20" s="1"/>
  <c r="D21" s="1"/>
  <c r="D22" l="1"/>
</calcChain>
</file>

<file path=xl/comments1.xml><?xml version="1.0" encoding="utf-8"?>
<comments xmlns="http://schemas.openxmlformats.org/spreadsheetml/2006/main">
  <authors>
    <author>이재헌</author>
  </authors>
  <commentList>
    <comment ref="D22" authorId="0">
      <text>
        <r>
          <rPr>
            <sz val="9"/>
            <color indexed="81"/>
            <rFont val="굴림"/>
            <family val="3"/>
            <charset val="129"/>
          </rPr>
          <t>첫번째칸 ROUNDDOWN(D-23)클릭하여 입력
두번째칸 (-1) 원단위미만절사시 입력</t>
        </r>
      </text>
    </comment>
  </commentList>
</comments>
</file>

<file path=xl/sharedStrings.xml><?xml version="1.0" encoding="utf-8"?>
<sst xmlns="http://schemas.openxmlformats.org/spreadsheetml/2006/main" count="96" uniqueCount="82">
  <si>
    <t>원 가 계 산 서</t>
    <phoneticPr fontId="2" type="noConversion"/>
  </si>
  <si>
    <t>금        액</t>
    <phoneticPr fontId="2" type="noConversion"/>
  </si>
  <si>
    <t>구성비</t>
    <phoneticPr fontId="2" type="noConversion"/>
  </si>
  <si>
    <t>산     출    근    거</t>
    <phoneticPr fontId="2" type="noConversion"/>
  </si>
  <si>
    <t>순
공
사
비</t>
    <phoneticPr fontId="2" type="noConversion"/>
  </si>
  <si>
    <t>재
료
비</t>
    <phoneticPr fontId="2" type="noConversion"/>
  </si>
  <si>
    <t>직접재료비</t>
    <phoneticPr fontId="2" type="noConversion"/>
  </si>
  <si>
    <t>간접재료비</t>
    <phoneticPr fontId="2" type="noConversion"/>
  </si>
  <si>
    <t>소      계</t>
    <phoneticPr fontId="2" type="noConversion"/>
  </si>
  <si>
    <t>노
무
비</t>
    <phoneticPr fontId="2" type="noConversion"/>
  </si>
  <si>
    <t>직접노무비</t>
    <phoneticPr fontId="2" type="noConversion"/>
  </si>
  <si>
    <t>복
리
후
생
비</t>
    <phoneticPr fontId="2" type="noConversion"/>
  </si>
  <si>
    <t>산재 보험료</t>
    <phoneticPr fontId="2" type="noConversion"/>
  </si>
  <si>
    <t>국 민 연 금</t>
    <phoneticPr fontId="2" type="noConversion"/>
  </si>
  <si>
    <t>건 강 보 험</t>
    <phoneticPr fontId="2" type="noConversion"/>
  </si>
  <si>
    <t>노인장기요양보험</t>
    <phoneticPr fontId="2" type="noConversion"/>
  </si>
  <si>
    <t>고용 보험료</t>
    <phoneticPr fontId="2" type="noConversion"/>
  </si>
  <si>
    <t>임금채권보장보험</t>
    <phoneticPr fontId="2" type="noConversion"/>
  </si>
  <si>
    <t>소     계</t>
    <phoneticPr fontId="2" type="noConversion"/>
  </si>
  <si>
    <t>일 반 관 리 비</t>
    <phoneticPr fontId="2" type="noConversion"/>
  </si>
  <si>
    <t>이          윤</t>
    <phoneticPr fontId="2" type="noConversion"/>
  </si>
  <si>
    <t>합          계</t>
    <phoneticPr fontId="2" type="noConversion"/>
  </si>
  <si>
    <t>부 가 가 치 세</t>
    <phoneticPr fontId="2" type="noConversion"/>
  </si>
  <si>
    <t xml:space="preserve">  총원가의 *10%</t>
    <phoneticPr fontId="2" type="noConversion"/>
  </si>
  <si>
    <t>총          액</t>
    <phoneticPr fontId="2" type="noConversion"/>
  </si>
  <si>
    <t>도    급    액</t>
    <phoneticPr fontId="2" type="noConversion"/>
  </si>
  <si>
    <t>노무비 기준액 조서</t>
    <phoneticPr fontId="2" type="noConversion"/>
  </si>
  <si>
    <t>월단가</t>
    <phoneticPr fontId="2" type="noConversion"/>
  </si>
  <si>
    <t>공수</t>
    <phoneticPr fontId="2" type="noConversion"/>
  </si>
  <si>
    <t>합    계</t>
    <phoneticPr fontId="2" type="noConversion"/>
  </si>
  <si>
    <t>비      고</t>
    <phoneticPr fontId="2" type="noConversion"/>
  </si>
  <si>
    <t>계</t>
    <phoneticPr fontId="2" type="noConversion"/>
  </si>
  <si>
    <t xml:space="preserve">                                       비 목 
 구 분</t>
    <phoneticPr fontId="2" type="noConversion"/>
  </si>
  <si>
    <t>산출기준액</t>
    <phoneticPr fontId="2" type="noConversion"/>
  </si>
  <si>
    <t>산출식</t>
    <phoneticPr fontId="2" type="noConversion"/>
  </si>
  <si>
    <t>산재보험료</t>
    <phoneticPr fontId="2" type="noConversion"/>
  </si>
  <si>
    <t>산업재해보상보험법 제4조</t>
    <phoneticPr fontId="2" type="noConversion"/>
  </si>
  <si>
    <t>국민연금</t>
    <phoneticPr fontId="2" type="noConversion"/>
  </si>
  <si>
    <t>45/1,000</t>
    <phoneticPr fontId="2" type="noConversion"/>
  </si>
  <si>
    <t>건강보험</t>
    <phoneticPr fontId="2" type="noConversion"/>
  </si>
  <si>
    <t>고용보험</t>
    <phoneticPr fontId="2" type="noConversion"/>
  </si>
  <si>
    <t>직종명</t>
    <phoneticPr fontId="2" type="noConversion"/>
  </si>
  <si>
    <t>기본급</t>
    <phoneticPr fontId="2" type="noConversion"/>
  </si>
  <si>
    <t>퇴직충당금</t>
    <phoneticPr fontId="2" type="noConversion"/>
  </si>
  <si>
    <t>비   고</t>
    <phoneticPr fontId="2" type="noConversion"/>
  </si>
  <si>
    <t>년간 금액</t>
    <phoneticPr fontId="2" type="noConversion"/>
  </si>
  <si>
    <t xml:space="preserve">                비 목
 구 분</t>
    <phoneticPr fontId="2" type="noConversion"/>
  </si>
  <si>
    <t>[복리후생비 산출내역서]</t>
    <phoneticPr fontId="2" type="noConversion"/>
  </si>
  <si>
    <t>단순노무종사원</t>
    <phoneticPr fontId="2" type="noConversion"/>
  </si>
  <si>
    <t>구  분</t>
    <phoneticPr fontId="2" type="noConversion"/>
  </si>
  <si>
    <t>근무형태</t>
    <phoneticPr fontId="2" type="noConversion"/>
  </si>
  <si>
    <t>정상근무</t>
    <phoneticPr fontId="2" type="noConversion"/>
  </si>
  <si>
    <t>작업인원</t>
    <phoneticPr fontId="2" type="noConversion"/>
  </si>
  <si>
    <t>1.  근무시간은 월 22일 기준 40시간/주</t>
    <phoneticPr fontId="2" type="noConversion"/>
  </si>
  <si>
    <t>직접 인건비 산출 조서</t>
    <phoneticPr fontId="2" type="noConversion"/>
  </si>
  <si>
    <t>퇴직금</t>
    <phoneticPr fontId="2" type="noConversion"/>
  </si>
  <si>
    <t>퇴직금 산출 조서</t>
    <phoneticPr fontId="2" type="noConversion"/>
  </si>
  <si>
    <t>주) 근로기준법 제34조 1항에 의거 기본급의 1/12로 계상</t>
    <phoneticPr fontId="2" type="noConversion"/>
  </si>
  <si>
    <t>월간산출금액</t>
    <phoneticPr fontId="2" type="noConversion"/>
  </si>
  <si>
    <t xml:space="preserve">4. 기본급은 공공부문 비정규직 고용개선 추진지침(2012.01.16 정부합동 발표)에 따른 중소기업중앙회에서 </t>
    <phoneticPr fontId="2" type="noConversion"/>
  </si>
  <si>
    <t>3. 년 12개월 기준</t>
    <phoneticPr fontId="2" type="noConversion"/>
  </si>
  <si>
    <t>임금/일</t>
    <phoneticPr fontId="2" type="noConversion"/>
  </si>
  <si>
    <t>일수</t>
    <phoneticPr fontId="2" type="noConversion"/>
  </si>
  <si>
    <t>(노무비+복리후생비)*5%</t>
    <phoneticPr fontId="2" type="noConversion"/>
  </si>
  <si>
    <t>9/1,000</t>
    <phoneticPr fontId="2" type="noConversion"/>
  </si>
  <si>
    <t>국민연금법 제88조</t>
    <phoneticPr fontId="2" type="noConversion"/>
  </si>
  <si>
    <t>천원미만절사</t>
    <phoneticPr fontId="2" type="noConversion"/>
  </si>
  <si>
    <t>산출식</t>
    <phoneticPr fontId="2" type="noConversion"/>
  </si>
  <si>
    <t>2019년 안동학가산온천 청사 청소용역 산출내역서</t>
    <phoneticPr fontId="2" type="noConversion"/>
  </si>
  <si>
    <t xml:space="preserve">    발표하는 제조부분 단순노무종사원 노임 71,837원으로 적용/시급(8,979원)을 적용 </t>
    <phoneticPr fontId="2" type="noConversion"/>
  </si>
  <si>
    <t>국민건강보험법 제69조,시행령 제44조</t>
    <phoneticPr fontId="2" type="noConversion"/>
  </si>
  <si>
    <t>노인장기요양보험법 제9조,시행령 제4조</t>
    <phoneticPr fontId="2" type="noConversion"/>
  </si>
  <si>
    <t>고용보험법 제6조,산업재해보상보험료 시행령 제12조</t>
    <phoneticPr fontId="2" type="noConversion"/>
  </si>
  <si>
    <t>임금채권보장보험법 제9조</t>
    <phoneticPr fontId="2" type="noConversion"/>
  </si>
  <si>
    <t>3.23/100</t>
    <phoneticPr fontId="2" type="noConversion"/>
  </si>
  <si>
    <t>8.51/100</t>
    <phoneticPr fontId="2" type="noConversion"/>
  </si>
  <si>
    <t>0.6/1,000</t>
    <phoneticPr fontId="2" type="noConversion"/>
  </si>
  <si>
    <t>주) 월 기준 작업일수 산출표 : 27일(22일+4일+1일)</t>
    <phoneticPr fontId="2" type="noConversion"/>
  </si>
  <si>
    <t>2. 주휴일수 월 4일, 월차 연 12일 기준</t>
    <phoneticPr fontId="2" type="noConversion"/>
  </si>
  <si>
    <t>17.5/1,000</t>
    <phoneticPr fontId="2" type="noConversion"/>
  </si>
  <si>
    <t xml:space="preserve">  (노+복+일반관리비)*8%</t>
    <phoneticPr fontId="2" type="noConversion"/>
  </si>
  <si>
    <t>월간단가금액</t>
    <phoneticPr fontId="2" type="noConversion"/>
  </si>
</sst>
</file>

<file path=xl/styles.xml><?xml version="1.0" encoding="utf-8"?>
<styleSheet xmlns="http://schemas.openxmlformats.org/spreadsheetml/2006/main">
  <numFmts count="8">
    <numFmt numFmtId="41" formatCode="_-* #,##0_-;\-* #,##0_-;_-* &quot;-&quot;_-;_-@_-"/>
    <numFmt numFmtId="176" formatCode="_-* #,##0.0_-;\-* #,##0.0_-;_-* &quot;-&quot;_-;_-@_-"/>
    <numFmt numFmtId="177" formatCode="_-* #,##0.00_-;\-* #,##0.00_-;_-* &quot;-&quot;_-;_-@_-"/>
    <numFmt numFmtId="178" formatCode="000\-000"/>
    <numFmt numFmtId="179" formatCode="_-* #,##0.000_-;\-* #,##0.000_-;_-* &quot;-&quot;_-;_-@_-"/>
    <numFmt numFmtId="180" formatCode="0.00_);[Red]\(0.00\)"/>
    <numFmt numFmtId="181" formatCode="0_ "/>
    <numFmt numFmtId="182" formatCode="0.0%"/>
  </numFmts>
  <fonts count="2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color indexed="81"/>
      <name val="굴림"/>
      <family val="3"/>
      <charset val="129"/>
    </font>
    <font>
      <sz val="11"/>
      <name val="돋움"/>
      <family val="3"/>
      <charset val="129"/>
    </font>
    <font>
      <sz val="10"/>
      <name val="HY신명조"/>
      <family val="1"/>
      <charset val="129"/>
    </font>
    <font>
      <b/>
      <sz val="10"/>
      <name val="HY신명조"/>
      <family val="1"/>
      <charset val="129"/>
    </font>
    <font>
      <sz val="11"/>
      <name val="HY신명조"/>
      <family val="1"/>
      <charset val="129"/>
    </font>
    <font>
      <sz val="11"/>
      <name val="굴림체"/>
      <family val="3"/>
      <charset val="129"/>
    </font>
    <font>
      <b/>
      <sz val="12"/>
      <name val="굴림체"/>
      <family val="3"/>
      <charset val="129"/>
    </font>
    <font>
      <sz val="14"/>
      <name val="굴림체"/>
      <family val="3"/>
      <charset val="129"/>
    </font>
    <font>
      <b/>
      <sz val="20"/>
      <name val="굴림체"/>
      <family val="3"/>
      <charset val="129"/>
    </font>
    <font>
      <sz val="12"/>
      <name val="굴림체"/>
      <family val="3"/>
      <charset val="129"/>
    </font>
    <font>
      <b/>
      <sz val="26"/>
      <name val="굴림체"/>
      <family val="3"/>
      <charset val="129"/>
    </font>
    <font>
      <sz val="16"/>
      <name val="굴림체"/>
      <family val="3"/>
      <charset val="129"/>
    </font>
    <font>
      <b/>
      <sz val="16"/>
      <name val="돋움"/>
      <family val="3"/>
      <charset val="129"/>
    </font>
    <font>
      <sz val="12"/>
      <name val="HY신명조"/>
      <family val="1"/>
      <charset val="129"/>
    </font>
    <font>
      <sz val="14"/>
      <color theme="1"/>
      <name val="굴림체"/>
      <family val="3"/>
      <charset val="129"/>
    </font>
    <font>
      <sz val="12"/>
      <color rgb="FF0000FF"/>
      <name val="HY울릉도M"/>
      <family val="1"/>
      <charset val="129"/>
    </font>
    <font>
      <sz val="12"/>
      <color rgb="FFFF0000"/>
      <name val="HY울릉도M"/>
      <family val="1"/>
      <charset val="129"/>
    </font>
    <font>
      <sz val="20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0" fontId="4" fillId="0" borderId="0">
      <alignment vertical="center"/>
    </xf>
    <xf numFmtId="0" fontId="4" fillId="0" borderId="0">
      <alignment vertical="center"/>
    </xf>
  </cellStyleXfs>
  <cellXfs count="152">
    <xf numFmtId="0" fontId="0" fillId="0" borderId="0" xfId="0"/>
    <xf numFmtId="0" fontId="5" fillId="0" borderId="0" xfId="0" applyFont="1" applyBorder="1"/>
    <xf numFmtId="0" fontId="5" fillId="0" borderId="0" xfId="0" applyFont="1" applyBorder="1" applyAlignment="1">
      <alignment vertical="center"/>
    </xf>
    <xf numFmtId="177" fontId="5" fillId="0" borderId="0" xfId="1" applyNumberFormat="1" applyFont="1" applyBorder="1" applyAlignment="1">
      <alignment vertical="center"/>
    </xf>
    <xf numFmtId="41" fontId="5" fillId="0" borderId="0" xfId="1" applyFont="1" applyBorder="1" applyAlignment="1">
      <alignment vertical="center"/>
    </xf>
    <xf numFmtId="4" fontId="5" fillId="0" borderId="0" xfId="0" applyNumberFormat="1" applyFont="1" applyBorder="1" applyAlignment="1">
      <alignment vertical="center"/>
    </xf>
    <xf numFmtId="2" fontId="5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1" fontId="7" fillId="0" borderId="0" xfId="1" applyFont="1" applyAlignment="1">
      <alignment vertical="center"/>
    </xf>
    <xf numFmtId="177" fontId="7" fillId="0" borderId="0" xfId="1" applyNumberFormat="1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41" fontId="12" fillId="0" borderId="1" xfId="1" applyFont="1" applyFill="1" applyBorder="1" applyAlignment="1">
      <alignment vertical="center"/>
    </xf>
    <xf numFmtId="177" fontId="12" fillId="0" borderId="1" xfId="1" applyNumberFormat="1" applyFont="1" applyBorder="1" applyAlignment="1">
      <alignment vertical="center"/>
    </xf>
    <xf numFmtId="41" fontId="12" fillId="0" borderId="1" xfId="1" applyFont="1" applyBorder="1" applyAlignment="1">
      <alignment vertical="center"/>
    </xf>
    <xf numFmtId="176" fontId="12" fillId="0" borderId="1" xfId="1" applyNumberFormat="1" applyFont="1" applyBorder="1" applyAlignment="1">
      <alignment vertical="center"/>
    </xf>
    <xf numFmtId="41" fontId="12" fillId="2" borderId="1" xfId="1" applyFont="1" applyFill="1" applyBorder="1" applyAlignment="1">
      <alignment vertical="center" shrinkToFit="1"/>
    </xf>
    <xf numFmtId="179" fontId="12" fillId="0" borderId="1" xfId="1" applyNumberFormat="1" applyFont="1" applyBorder="1" applyAlignment="1">
      <alignment vertical="center" shrinkToFit="1"/>
    </xf>
    <xf numFmtId="41" fontId="12" fillId="2" borderId="1" xfId="1" applyFont="1" applyFill="1" applyBorder="1" applyAlignment="1">
      <alignment vertical="center"/>
    </xf>
    <xf numFmtId="180" fontId="12" fillId="0" borderId="1" xfId="1" applyNumberFormat="1" applyFont="1" applyBorder="1" applyAlignment="1">
      <alignment vertical="center" shrinkToFit="1"/>
    </xf>
    <xf numFmtId="177" fontId="12" fillId="0" borderId="1" xfId="1" applyNumberFormat="1" applyFont="1" applyBorder="1" applyAlignment="1">
      <alignment vertical="center" shrinkToFit="1"/>
    </xf>
    <xf numFmtId="0" fontId="10" fillId="0" borderId="1" xfId="0" applyFont="1" applyBorder="1" applyAlignment="1">
      <alignment vertical="center"/>
    </xf>
    <xf numFmtId="3" fontId="10" fillId="0" borderId="1" xfId="0" applyNumberFormat="1" applyFont="1" applyBorder="1" applyAlignment="1">
      <alignment horizontal="right" vertical="center"/>
    </xf>
    <xf numFmtId="41" fontId="10" fillId="0" borderId="2" xfId="1" applyFont="1" applyBorder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3" fontId="10" fillId="0" borderId="2" xfId="0" applyNumberFormat="1" applyFont="1" applyBorder="1" applyAlignment="1">
      <alignment horizontal="right" vertical="center"/>
    </xf>
    <xf numFmtId="0" fontId="10" fillId="0" borderId="1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181" fontId="10" fillId="0" borderId="2" xfId="0" applyNumberFormat="1" applyFont="1" applyBorder="1" applyAlignment="1">
      <alignment horizontal="center" vertical="center"/>
    </xf>
    <xf numFmtId="41" fontId="10" fillId="0" borderId="1" xfId="0" applyNumberFormat="1" applyFont="1" applyBorder="1" applyAlignment="1">
      <alignment horizontal="right" vertical="center"/>
    </xf>
    <xf numFmtId="41" fontId="10" fillId="0" borderId="1" xfId="0" applyNumberFormat="1" applyFont="1" applyBorder="1" applyAlignment="1">
      <alignment horizontal="center" vertical="center"/>
    </xf>
    <xf numFmtId="41" fontId="10" fillId="0" borderId="1" xfId="1" applyNumberFormat="1" applyFont="1" applyBorder="1" applyAlignment="1">
      <alignment horizontal="right" vertical="center"/>
    </xf>
    <xf numFmtId="41" fontId="10" fillId="0" borderId="1" xfId="1" applyFont="1" applyBorder="1" applyAlignment="1">
      <alignment horizontal="right" vertical="center"/>
    </xf>
    <xf numFmtId="41" fontId="10" fillId="0" borderId="1" xfId="1" applyFont="1" applyBorder="1" applyAlignment="1">
      <alignment horizontal="center" vertical="center"/>
    </xf>
    <xf numFmtId="182" fontId="12" fillId="0" borderId="1" xfId="0" applyNumberFormat="1" applyFont="1" applyBorder="1" applyAlignment="1">
      <alignment horizontal="center" vertical="center"/>
    </xf>
    <xf numFmtId="182" fontId="12" fillId="0" borderId="1" xfId="0" applyNumberFormat="1" applyFont="1" applyBorder="1" applyAlignment="1">
      <alignment horizontal="left" vertical="center"/>
    </xf>
    <xf numFmtId="182" fontId="7" fillId="0" borderId="0" xfId="0" applyNumberFormat="1" applyFont="1" applyAlignment="1">
      <alignment horizontal="left" vertical="center"/>
    </xf>
    <xf numFmtId="0" fontId="0" fillId="0" borderId="3" xfId="3" applyFont="1" applyBorder="1">
      <alignment vertical="center"/>
    </xf>
    <xf numFmtId="0" fontId="0" fillId="0" borderId="4" xfId="3" applyFont="1" applyBorder="1">
      <alignment vertical="center"/>
    </xf>
    <xf numFmtId="0" fontId="0" fillId="0" borderId="5" xfId="3" applyFont="1" applyBorder="1">
      <alignment vertical="center"/>
    </xf>
    <xf numFmtId="0" fontId="0" fillId="0" borderId="0" xfId="3" applyFont="1">
      <alignment vertical="center"/>
    </xf>
    <xf numFmtId="0" fontId="0" fillId="0" borderId="6" xfId="3" applyFont="1" applyBorder="1">
      <alignment vertical="center"/>
    </xf>
    <xf numFmtId="0" fontId="0" fillId="0" borderId="0" xfId="3" applyFont="1" applyBorder="1">
      <alignment vertical="center"/>
    </xf>
    <xf numFmtId="0" fontId="0" fillId="0" borderId="7" xfId="3" applyFont="1" applyBorder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6" fillId="0" borderId="0" xfId="0" applyFont="1" applyBorder="1"/>
    <xf numFmtId="0" fontId="16" fillId="0" borderId="0" xfId="0" applyFont="1" applyBorder="1" applyAlignment="1">
      <alignment vertical="center"/>
    </xf>
    <xf numFmtId="177" fontId="16" fillId="0" borderId="0" xfId="1" applyNumberFormat="1" applyFont="1" applyBorder="1" applyAlignment="1">
      <alignment vertical="center"/>
    </xf>
    <xf numFmtId="0" fontId="12" fillId="0" borderId="8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3" fontId="12" fillId="0" borderId="1" xfId="0" applyNumberFormat="1" applyFont="1" applyBorder="1" applyAlignment="1">
      <alignment horizontal="right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41" fontId="12" fillId="0" borderId="11" xfId="1" applyFont="1" applyBorder="1" applyAlignment="1">
      <alignment horizontal="center" vertical="center" shrinkToFit="1"/>
    </xf>
    <xf numFmtId="41" fontId="12" fillId="0" borderId="11" xfId="1" applyFont="1" applyBorder="1" applyAlignment="1">
      <alignment horizontal="center" vertical="center"/>
    </xf>
    <xf numFmtId="0" fontId="12" fillId="0" borderId="11" xfId="1" applyNumberFormat="1" applyFont="1" applyBorder="1" applyAlignment="1">
      <alignment horizontal="center" vertical="center"/>
    </xf>
    <xf numFmtId="41" fontId="12" fillId="0" borderId="11" xfId="0" applyNumberFormat="1" applyFont="1" applyBorder="1" applyAlignment="1">
      <alignment horizontal="center" vertical="center"/>
    </xf>
    <xf numFmtId="3" fontId="12" fillId="0" borderId="11" xfId="0" applyNumberFormat="1" applyFont="1" applyBorder="1" applyAlignment="1">
      <alignment horizontal="right" vertical="center"/>
    </xf>
    <xf numFmtId="0" fontId="12" fillId="0" borderId="12" xfId="0" applyFont="1" applyBorder="1" applyAlignment="1">
      <alignment horizontal="right" vertical="center" shrinkToFit="1"/>
    </xf>
    <xf numFmtId="4" fontId="16" fillId="0" borderId="0" xfId="0" applyNumberFormat="1" applyFont="1" applyBorder="1" applyAlignment="1">
      <alignment vertical="center"/>
    </xf>
    <xf numFmtId="2" fontId="16" fillId="0" borderId="0" xfId="0" applyNumberFormat="1" applyFont="1" applyBorder="1" applyAlignment="1">
      <alignment vertical="center"/>
    </xf>
    <xf numFmtId="41" fontId="12" fillId="0" borderId="0" xfId="1" applyFont="1" applyBorder="1" applyAlignment="1">
      <alignment horizontal="center" vertical="center" shrinkToFit="1"/>
    </xf>
    <xf numFmtId="41" fontId="12" fillId="0" borderId="0" xfId="1" applyFont="1" applyBorder="1" applyAlignment="1">
      <alignment horizontal="center" vertical="center"/>
    </xf>
    <xf numFmtId="0" fontId="12" fillId="0" borderId="0" xfId="1" applyNumberFormat="1" applyFont="1" applyBorder="1" applyAlignment="1">
      <alignment horizontal="center" vertical="center"/>
    </xf>
    <xf numFmtId="41" fontId="12" fillId="0" borderId="0" xfId="0" applyNumberFormat="1" applyFont="1" applyBorder="1" applyAlignment="1">
      <alignment horizontal="center" vertical="center"/>
    </xf>
    <xf numFmtId="3" fontId="12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horizontal="right" vertical="center" shrinkToFit="1"/>
    </xf>
    <xf numFmtId="0" fontId="9" fillId="3" borderId="13" xfId="0" applyFont="1" applyFill="1" applyBorder="1" applyAlignment="1">
      <alignment horizontal="center" vertical="center" wrapText="1"/>
    </xf>
    <xf numFmtId="4" fontId="9" fillId="3" borderId="14" xfId="0" applyNumberFormat="1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177" fontId="9" fillId="3" borderId="14" xfId="1" applyNumberFormat="1" applyFont="1" applyFill="1" applyBorder="1" applyAlignment="1">
      <alignment horizontal="center" vertical="center"/>
    </xf>
    <xf numFmtId="177" fontId="9" fillId="3" borderId="15" xfId="1" applyNumberFormat="1" applyFont="1" applyFill="1" applyBorder="1" applyAlignment="1">
      <alignment horizontal="center" vertical="center"/>
    </xf>
    <xf numFmtId="13" fontId="12" fillId="0" borderId="11" xfId="0" applyNumberFormat="1" applyFont="1" applyBorder="1" applyAlignment="1">
      <alignment horizontal="center" vertical="center"/>
    </xf>
    <xf numFmtId="41" fontId="17" fillId="0" borderId="1" xfId="0" applyNumberFormat="1" applyFont="1" applyBorder="1" applyAlignment="1">
      <alignment horizontal="center" vertical="center"/>
    </xf>
    <xf numFmtId="3" fontId="17" fillId="0" borderId="1" xfId="0" applyNumberFormat="1" applyFont="1" applyBorder="1" applyAlignment="1">
      <alignment horizontal="center" vertical="center"/>
    </xf>
    <xf numFmtId="41" fontId="17" fillId="0" borderId="1" xfId="1" applyFont="1" applyBorder="1" applyAlignment="1">
      <alignment horizontal="right" vertical="center"/>
    </xf>
    <xf numFmtId="3" fontId="17" fillId="0" borderId="1" xfId="0" applyNumberFormat="1" applyFont="1" applyBorder="1" applyAlignment="1">
      <alignment horizontal="right" vertical="center"/>
    </xf>
    <xf numFmtId="41" fontId="17" fillId="0" borderId="1" xfId="1" applyFont="1" applyBorder="1" applyAlignment="1">
      <alignment horizontal="center" vertical="center"/>
    </xf>
    <xf numFmtId="0" fontId="17" fillId="0" borderId="1" xfId="0" applyNumberFormat="1" applyFont="1" applyBorder="1" applyAlignment="1">
      <alignment horizontal="center" vertical="center"/>
    </xf>
    <xf numFmtId="41" fontId="12" fillId="0" borderId="1" xfId="0" applyNumberFormat="1" applyFont="1" applyBorder="1" applyAlignment="1">
      <alignment horizontal="right"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0" fontId="10" fillId="3" borderId="23" xfId="0" applyFont="1" applyFill="1" applyBorder="1" applyAlignment="1">
      <alignment horizontal="left" vertical="center" wrapText="1"/>
    </xf>
    <xf numFmtId="0" fontId="10" fillId="3" borderId="24" xfId="0" applyFont="1" applyFill="1" applyBorder="1" applyAlignment="1">
      <alignment horizontal="center" vertical="center"/>
    </xf>
    <xf numFmtId="4" fontId="10" fillId="3" borderId="24" xfId="0" applyNumberFormat="1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1" fontId="10" fillId="0" borderId="11" xfId="1" applyFont="1" applyBorder="1" applyAlignment="1">
      <alignment horizontal="center" vertical="center"/>
    </xf>
    <xf numFmtId="41" fontId="12" fillId="3" borderId="14" xfId="1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1" fontId="8" fillId="0" borderId="0" xfId="0" applyNumberFormat="1" applyFont="1" applyBorder="1" applyAlignment="1">
      <alignment vertical="center"/>
    </xf>
    <xf numFmtId="0" fontId="12" fillId="4" borderId="9" xfId="0" applyFont="1" applyFill="1" applyBorder="1" applyAlignment="1">
      <alignment horizontal="center" vertical="center" shrinkToFit="1"/>
    </xf>
    <xf numFmtId="177" fontId="7" fillId="0" borderId="0" xfId="1" applyNumberFormat="1" applyFont="1" applyBorder="1" applyAlignment="1">
      <alignment vertical="center"/>
    </xf>
    <xf numFmtId="41" fontId="9" fillId="2" borderId="11" xfId="1" applyFont="1" applyFill="1" applyBorder="1" applyAlignment="1">
      <alignment vertical="center"/>
    </xf>
    <xf numFmtId="177" fontId="12" fillId="0" borderId="11" xfId="1" applyNumberFormat="1" applyFont="1" applyBorder="1" applyAlignment="1">
      <alignment vertical="center" shrinkToFit="1"/>
    </xf>
    <xf numFmtId="182" fontId="12" fillId="0" borderId="11" xfId="0" applyNumberFormat="1" applyFont="1" applyBorder="1" applyAlignment="1">
      <alignment horizontal="left" vertical="center"/>
    </xf>
    <xf numFmtId="0" fontId="12" fillId="0" borderId="12" xfId="0" applyFont="1" applyBorder="1" applyAlignment="1">
      <alignment horizontal="center" vertical="center"/>
    </xf>
    <xf numFmtId="41" fontId="9" fillId="4" borderId="1" xfId="1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top"/>
    </xf>
    <xf numFmtId="0" fontId="10" fillId="0" borderId="0" xfId="0" applyFont="1" applyBorder="1" applyAlignment="1">
      <alignment horizontal="left" vertical="center"/>
    </xf>
    <xf numFmtId="0" fontId="12" fillId="3" borderId="14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178" fontId="12" fillId="3" borderId="28" xfId="0" applyNumberFormat="1" applyFont="1" applyFill="1" applyBorder="1" applyAlignment="1">
      <alignment horizontal="left" vertical="center" wrapText="1"/>
    </xf>
    <xf numFmtId="178" fontId="12" fillId="3" borderId="29" xfId="0" applyNumberFormat="1" applyFont="1" applyFill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shrinkToFit="1"/>
    </xf>
    <xf numFmtId="0" fontId="10" fillId="0" borderId="9" xfId="0" applyFont="1" applyBorder="1" applyAlignment="1">
      <alignment horizontal="left" vertical="center" shrinkToFit="1"/>
    </xf>
    <xf numFmtId="177" fontId="10" fillId="3" borderId="24" xfId="1" applyNumberFormat="1" applyFont="1" applyFill="1" applyBorder="1" applyAlignment="1">
      <alignment horizontal="center" vertical="center"/>
    </xf>
    <xf numFmtId="177" fontId="10" fillId="3" borderId="25" xfId="1" applyNumberFormat="1" applyFont="1" applyFill="1" applyBorder="1" applyAlignment="1">
      <alignment horizontal="center" vertical="center"/>
    </xf>
    <xf numFmtId="0" fontId="10" fillId="0" borderId="16" xfId="0" applyFont="1" applyBorder="1" applyAlignment="1">
      <alignment horizontal="right" vertical="center" shrinkToFit="1"/>
    </xf>
    <xf numFmtId="0" fontId="10" fillId="0" borderId="27" xfId="0" applyFont="1" applyBorder="1" applyAlignment="1">
      <alignment horizontal="right" vertical="center" shrinkToFit="1"/>
    </xf>
    <xf numFmtId="0" fontId="14" fillId="0" borderId="0" xfId="0" applyFont="1" applyBorder="1" applyAlignment="1">
      <alignment horizontal="left" vertical="center"/>
    </xf>
    <xf numFmtId="0" fontId="10" fillId="0" borderId="26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1" fontId="10" fillId="0" borderId="11" xfId="0" applyNumberFormat="1" applyFont="1" applyBorder="1" applyAlignment="1">
      <alignment horizontal="center" vertical="center"/>
    </xf>
    <xf numFmtId="1" fontId="10" fillId="0" borderId="12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 shrinkToFit="1"/>
    </xf>
    <xf numFmtId="0" fontId="20" fillId="0" borderId="9" xfId="0" applyFont="1" applyBorder="1" applyAlignment="1">
      <alignment horizontal="left" vertical="center" shrinkToFit="1"/>
    </xf>
    <xf numFmtId="0" fontId="15" fillId="0" borderId="6" xfId="3" applyFont="1" applyBorder="1" applyAlignment="1">
      <alignment horizontal="center" vertical="center" wrapText="1"/>
    </xf>
    <xf numFmtId="0" fontId="15" fillId="0" borderId="0" xfId="3" applyFont="1" applyBorder="1" applyAlignment="1">
      <alignment horizontal="center" vertical="center"/>
    </xf>
    <xf numFmtId="0" fontId="15" fillId="0" borderId="7" xfId="3" applyFont="1" applyBorder="1" applyAlignment="1">
      <alignment horizontal="center" vertical="center"/>
    </xf>
    <xf numFmtId="0" fontId="15" fillId="0" borderId="6" xfId="3" applyFont="1" applyBorder="1" applyAlignment="1">
      <alignment horizontal="center" vertical="center"/>
    </xf>
    <xf numFmtId="0" fontId="15" fillId="0" borderId="20" xfId="3" applyFont="1" applyBorder="1" applyAlignment="1">
      <alignment horizontal="center" vertical="center"/>
    </xf>
    <xf numFmtId="0" fontId="15" fillId="0" borderId="21" xfId="3" applyFont="1" applyBorder="1" applyAlignment="1">
      <alignment horizontal="center" vertical="center"/>
    </xf>
    <xf numFmtId="0" fontId="15" fillId="0" borderId="22" xfId="3" applyFont="1" applyBorder="1" applyAlignment="1">
      <alignment horizontal="center" vertical="center"/>
    </xf>
  </cellXfs>
  <cellStyles count="4">
    <cellStyle name="쉼표 [0]" xfId="1" builtinId="6"/>
    <cellStyle name="표준" xfId="0" builtinId="0"/>
    <cellStyle name="표준 2" xfId="2"/>
    <cellStyle name="표준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44825</xdr:colOff>
      <xdr:row>0</xdr:row>
      <xdr:rowOff>168087</xdr:rowOff>
    </xdr:from>
    <xdr:to>
      <xdr:col>8</xdr:col>
      <xdr:colOff>616195</xdr:colOff>
      <xdr:row>51</xdr:row>
      <xdr:rowOff>134471</xdr:rowOff>
    </xdr:to>
    <xdr:pic>
      <xdr:nvPicPr>
        <xdr:cNvPr id="4" name="그림 3" descr="노임단가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4825" y="168087"/>
          <a:ext cx="6667370" cy="8538884"/>
        </a:xfrm>
        <a:prstGeom prst="rect">
          <a:avLst/>
        </a:prstGeom>
      </xdr:spPr>
    </xdr:pic>
    <xdr:clientData/>
  </xdr:twoCellAnchor>
  <xdr:twoCellAnchor>
    <xdr:from>
      <xdr:col>4</xdr:col>
      <xdr:colOff>582706</xdr:colOff>
      <xdr:row>28</xdr:row>
      <xdr:rowOff>56029</xdr:rowOff>
    </xdr:from>
    <xdr:to>
      <xdr:col>7</xdr:col>
      <xdr:colOff>448236</xdr:colOff>
      <xdr:row>30</xdr:row>
      <xdr:rowOff>9525</xdr:rowOff>
    </xdr:to>
    <xdr:sp macro="" textlink="">
      <xdr:nvSpPr>
        <xdr:cNvPr id="8526" name="직사각형 8"/>
        <xdr:cNvSpPr>
          <a:spLocks noChangeArrowheads="1"/>
        </xdr:cNvSpPr>
      </xdr:nvSpPr>
      <xdr:spPr bwMode="auto">
        <a:xfrm>
          <a:off x="3630706" y="4762500"/>
          <a:ext cx="2151530" cy="289672"/>
        </a:xfrm>
        <a:prstGeom prst="rect">
          <a:avLst/>
        </a:prstGeom>
        <a:noFill/>
        <a:ln w="28575" algn="ctr">
          <a:solidFill>
            <a:srgbClr val="FF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view="pageBreakPreview" zoomScale="120" zoomScaleNormal="92" zoomScaleSheetLayoutView="92" workbookViewId="0">
      <selection sqref="A1:G1"/>
    </sheetView>
  </sheetViews>
  <sheetFormatPr defaultRowHeight="24.95" customHeight="1"/>
  <cols>
    <col min="1" max="1" width="11.6640625" style="8" customWidth="1"/>
    <col min="2" max="2" width="12.88671875" style="8" customWidth="1"/>
    <col min="3" max="3" width="17.33203125" style="8" customWidth="1"/>
    <col min="4" max="4" width="23.44140625" style="10" customWidth="1"/>
    <col min="5" max="5" width="13.109375" style="11" customWidth="1"/>
    <col min="6" max="6" width="7.88671875" style="37" customWidth="1"/>
    <col min="7" max="7" width="26.33203125" style="9" customWidth="1"/>
    <col min="8" max="16384" width="8.88671875" style="8"/>
  </cols>
  <sheetData>
    <row r="1" spans="1:7" ht="25.5" customHeight="1">
      <c r="A1" s="106" t="s">
        <v>0</v>
      </c>
      <c r="B1" s="106"/>
      <c r="C1" s="106"/>
      <c r="D1" s="106"/>
      <c r="E1" s="106"/>
      <c r="F1" s="106"/>
      <c r="G1" s="106"/>
    </row>
    <row r="2" spans="1:7" ht="21.75" customHeight="1">
      <c r="A2" s="107" t="s">
        <v>68</v>
      </c>
      <c r="B2" s="107"/>
      <c r="C2" s="107"/>
      <c r="D2" s="107"/>
      <c r="E2" s="107"/>
      <c r="F2" s="107"/>
      <c r="G2" s="107"/>
    </row>
    <row r="3" spans="1:7" ht="37.5" customHeight="1">
      <c r="A3" s="121" t="s">
        <v>32</v>
      </c>
      <c r="B3" s="122"/>
      <c r="C3" s="122"/>
      <c r="D3" s="94" t="s">
        <v>1</v>
      </c>
      <c r="E3" s="108" t="s">
        <v>2</v>
      </c>
      <c r="F3" s="108"/>
      <c r="G3" s="95" t="s">
        <v>3</v>
      </c>
    </row>
    <row r="4" spans="1:7" ht="18" customHeight="1">
      <c r="A4" s="115" t="s">
        <v>4</v>
      </c>
      <c r="B4" s="118" t="s">
        <v>5</v>
      </c>
      <c r="C4" s="83" t="s">
        <v>6</v>
      </c>
      <c r="D4" s="13"/>
      <c r="E4" s="14"/>
      <c r="F4" s="36"/>
      <c r="G4" s="53"/>
    </row>
    <row r="5" spans="1:7" ht="18" customHeight="1">
      <c r="A5" s="116"/>
      <c r="B5" s="119"/>
      <c r="C5" s="83" t="s">
        <v>7</v>
      </c>
      <c r="D5" s="15"/>
      <c r="E5" s="16"/>
      <c r="F5" s="36"/>
      <c r="G5" s="53"/>
    </row>
    <row r="6" spans="1:7" ht="18" customHeight="1">
      <c r="A6" s="116"/>
      <c r="B6" s="120"/>
      <c r="C6" s="82" t="s">
        <v>8</v>
      </c>
      <c r="D6" s="17">
        <f>SUM(D4:D5)</f>
        <v>0</v>
      </c>
      <c r="E6" s="16"/>
      <c r="F6" s="36"/>
      <c r="G6" s="53"/>
    </row>
    <row r="7" spans="1:7" ht="18" customHeight="1">
      <c r="A7" s="116"/>
      <c r="B7" s="118" t="s">
        <v>9</v>
      </c>
      <c r="C7" s="83" t="s">
        <v>10</v>
      </c>
      <c r="D7" s="13">
        <f>직접인건비산출표!H4</f>
        <v>23275188</v>
      </c>
      <c r="E7" s="16"/>
      <c r="F7" s="36"/>
      <c r="G7" s="53"/>
    </row>
    <row r="8" spans="1:7" ht="18" customHeight="1">
      <c r="A8" s="116"/>
      <c r="B8" s="119"/>
      <c r="C8" s="83" t="s">
        <v>43</v>
      </c>
      <c r="D8" s="15">
        <f>'퇴직금 산출'!H4</f>
        <v>1939599</v>
      </c>
      <c r="E8" s="18"/>
      <c r="F8" s="35"/>
      <c r="G8" s="53"/>
    </row>
    <row r="9" spans="1:7" ht="18" customHeight="1">
      <c r="A9" s="116"/>
      <c r="B9" s="120"/>
      <c r="C9" s="82" t="s">
        <v>8</v>
      </c>
      <c r="D9" s="19">
        <f>SUM(D7:D8)</f>
        <v>25214787</v>
      </c>
      <c r="E9" s="16"/>
      <c r="F9" s="36"/>
      <c r="G9" s="53"/>
    </row>
    <row r="10" spans="1:7" ht="18" customHeight="1">
      <c r="A10" s="116"/>
      <c r="B10" s="118" t="s">
        <v>11</v>
      </c>
      <c r="C10" s="83" t="s">
        <v>12</v>
      </c>
      <c r="D10" s="15">
        <f>복리후생비산정!F6</f>
        <v>407316</v>
      </c>
      <c r="E10" s="16"/>
      <c r="F10" s="36"/>
      <c r="G10" s="53"/>
    </row>
    <row r="11" spans="1:7" ht="18" customHeight="1">
      <c r="A11" s="116"/>
      <c r="B11" s="119"/>
      <c r="C11" s="83" t="s">
        <v>13</v>
      </c>
      <c r="D11" s="15">
        <f>복리후생비산정!F7</f>
        <v>1047384</v>
      </c>
      <c r="E11" s="16"/>
      <c r="F11" s="36"/>
      <c r="G11" s="53"/>
    </row>
    <row r="12" spans="1:7" ht="18" customHeight="1">
      <c r="A12" s="116"/>
      <c r="B12" s="119"/>
      <c r="C12" s="83" t="s">
        <v>14</v>
      </c>
      <c r="D12" s="15">
        <f>복리후생비산정!F8</f>
        <v>751800</v>
      </c>
      <c r="E12" s="16"/>
      <c r="F12" s="36"/>
      <c r="G12" s="53"/>
    </row>
    <row r="13" spans="1:7" ht="18" customHeight="1">
      <c r="A13" s="116"/>
      <c r="B13" s="119"/>
      <c r="C13" s="96" t="s">
        <v>15</v>
      </c>
      <c r="D13" s="97">
        <f>복리후생비산정!F9</f>
        <v>63984</v>
      </c>
      <c r="E13" s="16"/>
      <c r="F13" s="36"/>
      <c r="G13" s="53"/>
    </row>
    <row r="14" spans="1:7" ht="18" customHeight="1">
      <c r="A14" s="116"/>
      <c r="B14" s="119"/>
      <c r="C14" s="83" t="s">
        <v>16</v>
      </c>
      <c r="D14" s="15">
        <f>복리후생비산정!F10</f>
        <v>209484</v>
      </c>
      <c r="E14" s="16"/>
      <c r="F14" s="36"/>
      <c r="G14" s="53"/>
    </row>
    <row r="15" spans="1:7" ht="18" customHeight="1">
      <c r="A15" s="116"/>
      <c r="B15" s="119"/>
      <c r="C15" s="83" t="s">
        <v>17</v>
      </c>
      <c r="D15" s="15">
        <f>복리후생비산정!F11</f>
        <v>13968</v>
      </c>
      <c r="E15" s="16"/>
      <c r="F15" s="36"/>
      <c r="G15" s="53"/>
    </row>
    <row r="16" spans="1:7" ht="18" customHeight="1">
      <c r="A16" s="117"/>
      <c r="B16" s="120"/>
      <c r="C16" s="82" t="s">
        <v>18</v>
      </c>
      <c r="D16" s="19">
        <f>SUM(D10:D15)</f>
        <v>2493936</v>
      </c>
      <c r="E16" s="16"/>
      <c r="F16" s="36"/>
      <c r="G16" s="53"/>
    </row>
    <row r="17" spans="1:7" ht="18" customHeight="1">
      <c r="A17" s="111" t="s">
        <v>19</v>
      </c>
      <c r="B17" s="112"/>
      <c r="C17" s="112"/>
      <c r="D17" s="15">
        <f>(D9+D16)*F17</f>
        <v>1385436.1500000001</v>
      </c>
      <c r="E17" s="16"/>
      <c r="F17" s="35">
        <v>0.05</v>
      </c>
      <c r="G17" s="53" t="s">
        <v>63</v>
      </c>
    </row>
    <row r="18" spans="1:7" ht="18" customHeight="1">
      <c r="A18" s="111" t="s">
        <v>20</v>
      </c>
      <c r="B18" s="112"/>
      <c r="C18" s="112"/>
      <c r="D18" s="15">
        <f>(D9+D16+D17)*F18</f>
        <v>2327532.7319999998</v>
      </c>
      <c r="E18" s="20"/>
      <c r="F18" s="35">
        <v>0.08</v>
      </c>
      <c r="G18" s="98" t="s">
        <v>80</v>
      </c>
    </row>
    <row r="19" spans="1:7" ht="18" customHeight="1">
      <c r="A19" s="113" t="s">
        <v>21</v>
      </c>
      <c r="B19" s="114"/>
      <c r="C19" s="114"/>
      <c r="D19" s="17">
        <f>D6+D9+D16+D17+D18</f>
        <v>31421691.881999999</v>
      </c>
      <c r="E19" s="16"/>
      <c r="F19" s="36"/>
      <c r="G19" s="53"/>
    </row>
    <row r="20" spans="1:7" ht="18" customHeight="1">
      <c r="A20" s="111" t="s">
        <v>22</v>
      </c>
      <c r="B20" s="112"/>
      <c r="C20" s="112"/>
      <c r="D20" s="15">
        <f>D19*0.1</f>
        <v>3142169.1882000002</v>
      </c>
      <c r="E20" s="21">
        <v>0.1</v>
      </c>
      <c r="F20" s="36"/>
      <c r="G20" s="53" t="s">
        <v>23</v>
      </c>
    </row>
    <row r="21" spans="1:7" ht="18" customHeight="1">
      <c r="A21" s="111" t="s">
        <v>24</v>
      </c>
      <c r="B21" s="112"/>
      <c r="C21" s="112"/>
      <c r="D21" s="104">
        <f>ROUNDDOWN(SUM(D19:D20),-3)</f>
        <v>34563000</v>
      </c>
      <c r="E21" s="99"/>
      <c r="F21" s="36"/>
      <c r="G21" s="53" t="s">
        <v>66</v>
      </c>
    </row>
    <row r="22" spans="1:7" ht="18" customHeight="1">
      <c r="A22" s="109" t="s">
        <v>25</v>
      </c>
      <c r="B22" s="110"/>
      <c r="C22" s="110"/>
      <c r="D22" s="100">
        <f>D21</f>
        <v>34563000</v>
      </c>
      <c r="E22" s="101"/>
      <c r="F22" s="102"/>
      <c r="G22" s="103"/>
    </row>
  </sheetData>
  <mergeCells count="14">
    <mergeCell ref="A1:G1"/>
    <mergeCell ref="A2:G2"/>
    <mergeCell ref="E3:F3"/>
    <mergeCell ref="A22:C22"/>
    <mergeCell ref="A21:C21"/>
    <mergeCell ref="A17:C17"/>
    <mergeCell ref="A18:C18"/>
    <mergeCell ref="A19:C19"/>
    <mergeCell ref="A20:C20"/>
    <mergeCell ref="A4:A16"/>
    <mergeCell ref="B4:B6"/>
    <mergeCell ref="B7:B9"/>
    <mergeCell ref="B10:B16"/>
    <mergeCell ref="A3:C3"/>
  </mergeCells>
  <phoneticPr fontId="2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96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111"/>
  <dimension ref="A1:M219"/>
  <sheetViews>
    <sheetView tabSelected="1" view="pageBreakPreview" zoomScaleNormal="100" zoomScaleSheetLayoutView="100" workbookViewId="0">
      <selection activeCell="A8" sqref="A8:I8"/>
    </sheetView>
  </sheetViews>
  <sheetFormatPr defaultRowHeight="12"/>
  <cols>
    <col min="1" max="1" width="20.44140625" style="1" customWidth="1"/>
    <col min="2" max="2" width="14.77734375" style="1" customWidth="1"/>
    <col min="3" max="3" width="12.88671875" style="1" customWidth="1"/>
    <col min="4" max="4" width="11.5546875" style="1" customWidth="1"/>
    <col min="5" max="5" width="13.5546875" style="1" customWidth="1"/>
    <col min="6" max="6" width="14.44140625" style="1" customWidth="1"/>
    <col min="7" max="7" width="17.44140625" style="1" customWidth="1"/>
    <col min="8" max="8" width="20.44140625" style="1" customWidth="1"/>
    <col min="9" max="9" width="15.21875" style="1" customWidth="1"/>
    <col min="10" max="10" width="6.77734375" style="1" customWidth="1"/>
    <col min="11" max="11" width="9.77734375" style="1" customWidth="1"/>
    <col min="12" max="12" width="6.77734375" style="1" customWidth="1"/>
    <col min="13" max="13" width="9.77734375" style="1" customWidth="1"/>
    <col min="14" max="16384" width="8.88671875" style="1"/>
  </cols>
  <sheetData>
    <row r="1" spans="1:13" ht="47.25" customHeight="1">
      <c r="A1" s="125" t="s">
        <v>54</v>
      </c>
      <c r="B1" s="125"/>
      <c r="C1" s="125"/>
      <c r="D1" s="125"/>
      <c r="E1" s="125"/>
      <c r="F1" s="125"/>
      <c r="G1" s="125"/>
      <c r="H1" s="125"/>
      <c r="I1" s="125"/>
    </row>
    <row r="2" spans="1:13" s="47" customFormat="1" ht="24.75" customHeight="1">
      <c r="A2" s="46"/>
      <c r="B2" s="46"/>
      <c r="C2" s="46"/>
      <c r="D2" s="46"/>
      <c r="E2" s="46"/>
      <c r="F2" s="46"/>
      <c r="G2" s="46"/>
      <c r="H2" s="46"/>
      <c r="I2" s="46"/>
    </row>
    <row r="3" spans="1:13" s="48" customFormat="1" ht="57" customHeight="1">
      <c r="A3" s="69" t="s">
        <v>49</v>
      </c>
      <c r="B3" s="70" t="s">
        <v>41</v>
      </c>
      <c r="C3" s="70" t="s">
        <v>50</v>
      </c>
      <c r="D3" s="70" t="s">
        <v>52</v>
      </c>
      <c r="E3" s="71" t="s">
        <v>62</v>
      </c>
      <c r="F3" s="72" t="s">
        <v>61</v>
      </c>
      <c r="G3" s="72" t="s">
        <v>81</v>
      </c>
      <c r="H3" s="71" t="s">
        <v>45</v>
      </c>
      <c r="I3" s="73" t="s">
        <v>44</v>
      </c>
      <c r="K3" s="49"/>
      <c r="M3" s="49"/>
    </row>
    <row r="4" spans="1:13" s="48" customFormat="1" ht="33" customHeight="1">
      <c r="A4" s="50" t="s">
        <v>31</v>
      </c>
      <c r="B4" s="12"/>
      <c r="C4" s="12"/>
      <c r="D4" s="12"/>
      <c r="E4" s="12"/>
      <c r="F4" s="51"/>
      <c r="G4" s="81">
        <f>SUM(G5:G5)</f>
        <v>1939599</v>
      </c>
      <c r="H4" s="52">
        <f>SUM(H5:H5)</f>
        <v>23275188</v>
      </c>
      <c r="I4" s="53"/>
      <c r="K4" s="49"/>
      <c r="M4" s="49"/>
    </row>
    <row r="5" spans="1:13" s="48" customFormat="1" ht="33" customHeight="1">
      <c r="A5" s="54" t="s">
        <v>42</v>
      </c>
      <c r="B5" s="55" t="s">
        <v>48</v>
      </c>
      <c r="C5" s="56" t="s">
        <v>51</v>
      </c>
      <c r="D5" s="57">
        <v>1</v>
      </c>
      <c r="E5" s="55">
        <v>27</v>
      </c>
      <c r="F5" s="58">
        <v>71837</v>
      </c>
      <c r="G5" s="58">
        <f>F5*E5</f>
        <v>1939599</v>
      </c>
      <c r="H5" s="59">
        <f>G5*12</f>
        <v>23275188</v>
      </c>
      <c r="I5" s="60"/>
      <c r="K5" s="49"/>
      <c r="M5" s="49"/>
    </row>
    <row r="6" spans="1:13" s="48" customFormat="1" ht="25.5" customHeight="1">
      <c r="A6" s="45"/>
      <c r="B6" s="63"/>
      <c r="C6" s="64"/>
      <c r="D6" s="65"/>
      <c r="E6" s="63"/>
      <c r="F6" s="66"/>
      <c r="G6" s="66"/>
      <c r="H6" s="67"/>
      <c r="I6" s="68"/>
      <c r="K6" s="49"/>
      <c r="M6" s="49"/>
    </row>
    <row r="7" spans="1:13" s="48" customFormat="1" ht="21" customHeight="1">
      <c r="A7" s="123" t="s">
        <v>77</v>
      </c>
      <c r="B7" s="123"/>
      <c r="C7" s="123"/>
      <c r="D7" s="123"/>
      <c r="E7" s="123"/>
      <c r="F7" s="123"/>
      <c r="G7" s="123"/>
      <c r="H7" s="123"/>
      <c r="I7" s="123"/>
      <c r="K7" s="49"/>
      <c r="M7" s="49"/>
    </row>
    <row r="8" spans="1:13" s="48" customFormat="1" ht="21" customHeight="1">
      <c r="A8" s="123" t="s">
        <v>53</v>
      </c>
      <c r="B8" s="123"/>
      <c r="C8" s="123"/>
      <c r="D8" s="123"/>
      <c r="E8" s="123"/>
      <c r="F8" s="123"/>
      <c r="G8" s="123"/>
      <c r="H8" s="123"/>
      <c r="I8" s="123"/>
      <c r="K8" s="49"/>
      <c r="M8" s="49"/>
    </row>
    <row r="9" spans="1:13" s="48" customFormat="1" ht="21" customHeight="1">
      <c r="A9" s="123" t="s">
        <v>78</v>
      </c>
      <c r="B9" s="123"/>
      <c r="C9" s="123"/>
      <c r="D9" s="123"/>
      <c r="E9" s="123"/>
      <c r="F9" s="123"/>
      <c r="G9" s="123"/>
      <c r="H9" s="123"/>
      <c r="I9" s="123"/>
      <c r="K9" s="49"/>
      <c r="M9" s="49"/>
    </row>
    <row r="10" spans="1:13" s="48" customFormat="1" ht="21" customHeight="1">
      <c r="A10" s="123" t="s">
        <v>60</v>
      </c>
      <c r="B10" s="123"/>
      <c r="C10" s="123"/>
      <c r="D10" s="123"/>
      <c r="E10" s="123"/>
      <c r="F10" s="123"/>
      <c r="G10" s="123"/>
      <c r="H10" s="123"/>
      <c r="I10" s="123"/>
      <c r="K10" s="49"/>
      <c r="M10" s="49"/>
    </row>
    <row r="11" spans="1:13" s="48" customFormat="1" ht="21" customHeight="1">
      <c r="A11" s="123" t="s">
        <v>59</v>
      </c>
      <c r="B11" s="123"/>
      <c r="C11" s="123"/>
      <c r="D11" s="123"/>
      <c r="E11" s="123"/>
      <c r="F11" s="123"/>
      <c r="G11" s="123"/>
      <c r="H11" s="123"/>
      <c r="I11" s="123"/>
      <c r="J11" s="62"/>
      <c r="K11" s="49"/>
      <c r="M11" s="49"/>
    </row>
    <row r="12" spans="1:13" s="48" customFormat="1" ht="21" customHeight="1">
      <c r="A12" s="124" t="s">
        <v>69</v>
      </c>
      <c r="B12" s="124"/>
      <c r="C12" s="124"/>
      <c r="D12" s="124"/>
      <c r="E12" s="124"/>
      <c r="F12" s="124"/>
      <c r="G12" s="124"/>
      <c r="H12" s="124"/>
      <c r="I12" s="124"/>
      <c r="K12" s="49"/>
      <c r="M12" s="49"/>
    </row>
    <row r="13" spans="1:13" s="48" customFormat="1" ht="20.100000000000001" customHeight="1">
      <c r="B13" s="61"/>
      <c r="C13" s="61"/>
      <c r="D13" s="61"/>
      <c r="E13" s="61"/>
      <c r="F13" s="49"/>
      <c r="G13" s="49"/>
      <c r="H13" s="49"/>
      <c r="I13" s="62"/>
      <c r="K13" s="49"/>
      <c r="M13" s="49"/>
    </row>
    <row r="14" spans="1:13" s="2" customFormat="1" ht="18" customHeight="1">
      <c r="B14" s="5"/>
      <c r="C14" s="5"/>
      <c r="D14" s="5"/>
      <c r="E14" s="5"/>
      <c r="F14" s="3"/>
      <c r="G14" s="3"/>
      <c r="H14" s="3"/>
      <c r="K14" s="3"/>
      <c r="M14" s="3"/>
    </row>
    <row r="15" spans="1:13" s="2" customFormat="1" ht="18" customHeight="1">
      <c r="B15" s="5"/>
      <c r="C15" s="5"/>
      <c r="D15" s="5"/>
      <c r="E15" s="5"/>
      <c r="F15" s="3"/>
      <c r="G15" s="3"/>
      <c r="H15" s="3"/>
      <c r="K15" s="3"/>
      <c r="M15" s="3"/>
    </row>
    <row r="16" spans="1:13" s="2" customFormat="1" ht="18" customHeight="1">
      <c r="B16" s="5"/>
      <c r="C16" s="5"/>
      <c r="D16" s="5"/>
      <c r="E16" s="5"/>
      <c r="F16" s="3"/>
      <c r="G16" s="3"/>
      <c r="H16" s="3"/>
      <c r="I16" s="6"/>
      <c r="K16" s="3"/>
      <c r="M16" s="3"/>
    </row>
    <row r="17" spans="2:13" s="2" customFormat="1" ht="18" customHeight="1">
      <c r="B17" s="5"/>
      <c r="C17" s="5"/>
      <c r="D17" s="5"/>
      <c r="E17" s="5"/>
      <c r="F17" s="3"/>
      <c r="G17" s="3"/>
      <c r="H17" s="3"/>
      <c r="K17" s="3"/>
      <c r="M17" s="3"/>
    </row>
    <row r="18" spans="2:13" s="2" customFormat="1" ht="18" customHeight="1">
      <c r="B18" s="5"/>
      <c r="C18" s="5"/>
      <c r="D18" s="5"/>
      <c r="E18" s="5"/>
      <c r="F18" s="3"/>
      <c r="G18" s="3"/>
      <c r="H18" s="3"/>
      <c r="J18" s="6"/>
      <c r="K18" s="3"/>
      <c r="M18" s="3"/>
    </row>
    <row r="19" spans="2:13" s="2" customFormat="1" ht="18" customHeight="1"/>
    <row r="20" spans="2:13" s="2" customFormat="1" ht="18" customHeight="1"/>
    <row r="21" spans="2:13" s="2" customFormat="1" ht="18" customHeight="1"/>
    <row r="22" spans="2:13" s="2" customFormat="1" ht="18" customHeight="1"/>
    <row r="23" spans="2:13" s="2" customFormat="1" ht="18" customHeight="1"/>
    <row r="24" spans="2:13" s="2" customFormat="1" ht="18" customHeight="1"/>
    <row r="25" spans="2:13" s="2" customFormat="1" ht="18" customHeight="1"/>
    <row r="26" spans="2:13" s="2" customFormat="1" ht="18" customHeight="1"/>
    <row r="27" spans="2:13" s="2" customFormat="1" ht="18" customHeight="1"/>
    <row r="28" spans="2:13" s="2" customFormat="1" ht="18" customHeight="1"/>
    <row r="29" spans="2:13" s="2" customFormat="1" ht="18" customHeight="1"/>
    <row r="30" spans="2:13" s="2" customFormat="1" ht="18" customHeight="1"/>
    <row r="31" spans="2:13" s="2" customFormat="1" ht="18" customHeight="1"/>
    <row r="32" spans="2:13" s="2" customFormat="1" ht="18" customHeight="1"/>
    <row r="33" s="2" customFormat="1" ht="18" customHeight="1"/>
    <row r="34" s="2" customFormat="1" ht="18" customHeight="1"/>
    <row r="35" s="2" customFormat="1" ht="18" customHeight="1"/>
    <row r="36" s="2" customFormat="1" ht="18" customHeight="1"/>
    <row r="37" s="2" customFormat="1" ht="18" customHeight="1"/>
    <row r="38" s="2" customFormat="1" ht="18" customHeight="1"/>
    <row r="39" s="2" customFormat="1" ht="18" customHeight="1"/>
    <row r="40" s="2" customFormat="1" ht="18" customHeight="1"/>
    <row r="41" s="2" customFormat="1" ht="18" customHeight="1"/>
    <row r="42" s="2" customFormat="1" ht="18" customHeight="1"/>
    <row r="43" s="2" customFormat="1" ht="18" customHeight="1"/>
    <row r="44" s="2" customFormat="1" ht="18" customHeight="1"/>
    <row r="45" s="2" customFormat="1" ht="18" customHeight="1"/>
    <row r="46" s="2" customFormat="1" ht="18" customHeight="1"/>
    <row r="47" s="7" customFormat="1" ht="18" customHeight="1"/>
    <row r="48" s="7" customFormat="1" ht="18" customHeight="1"/>
    <row r="49" s="7" customFormat="1" ht="18" customHeight="1"/>
    <row r="50" s="7" customFormat="1" ht="18" customHeight="1"/>
    <row r="51" s="7" customFormat="1" ht="18" customHeight="1"/>
    <row r="52" s="7" customFormat="1" ht="18" customHeight="1"/>
    <row r="53" s="7" customFormat="1" ht="18" customHeight="1"/>
    <row r="54" s="7" customFormat="1" ht="18" customHeight="1"/>
    <row r="55" s="7" customFormat="1" ht="18" customHeight="1"/>
    <row r="56" s="7" customFormat="1" ht="18" customHeight="1"/>
    <row r="57" s="7" customFormat="1" ht="18" customHeight="1"/>
    <row r="58" s="7" customFormat="1" ht="18" customHeight="1"/>
    <row r="59" s="7" customFormat="1" ht="18" customHeight="1"/>
    <row r="60" s="7" customFormat="1" ht="18" customHeight="1"/>
    <row r="61" s="7" customFormat="1" ht="18" customHeight="1"/>
    <row r="62" s="7" customFormat="1" ht="18" customHeight="1"/>
    <row r="63" s="7" customFormat="1" ht="18" customHeight="1"/>
    <row r="64" s="7" customFormat="1" ht="18" customHeight="1"/>
    <row r="65" s="7" customFormat="1" ht="18" customHeight="1"/>
    <row r="66" s="7" customFormat="1" ht="18" customHeight="1"/>
    <row r="67" s="7" customFormat="1" ht="18" customHeight="1"/>
    <row r="68" s="7" customFormat="1" ht="18" customHeight="1"/>
    <row r="69" s="7" customFormat="1" ht="18" customHeight="1"/>
    <row r="70" s="7" customFormat="1" ht="18" customHeight="1"/>
    <row r="71" s="7" customFormat="1" ht="18" customHeight="1"/>
    <row r="72" s="7" customFormat="1" ht="18" customHeight="1"/>
    <row r="73" s="7" customFormat="1" ht="18" customHeight="1"/>
    <row r="74" s="7" customFormat="1" ht="18" customHeight="1"/>
    <row r="75" s="7" customFormat="1" ht="18" customHeight="1"/>
    <row r="76" s="7" customFormat="1" ht="18" customHeight="1"/>
    <row r="77" s="7" customFormat="1" ht="18" customHeight="1"/>
    <row r="78" s="7" customFormat="1" ht="18" customHeight="1"/>
    <row r="79" s="7" customFormat="1" ht="18" customHeight="1"/>
    <row r="80" s="7" customFormat="1" ht="18" customHeight="1"/>
    <row r="81" s="7" customFormat="1" ht="18" customHeight="1"/>
    <row r="82" s="7" customFormat="1" ht="18" customHeight="1"/>
    <row r="83" s="7" customFormat="1" ht="18" customHeight="1"/>
    <row r="84" s="2" customFormat="1" ht="18" customHeight="1"/>
    <row r="85" s="2" customFormat="1" ht="18" customHeight="1"/>
    <row r="86" s="2" customFormat="1" ht="18" customHeight="1"/>
    <row r="87" s="2" customFormat="1" ht="18" customHeight="1"/>
    <row r="88" s="2" customFormat="1" ht="18" customHeight="1"/>
    <row r="89" s="2" customFormat="1" ht="18" customHeight="1"/>
    <row r="90" s="2" customFormat="1" ht="18" customHeight="1"/>
    <row r="91" s="2" customFormat="1" ht="18" customHeight="1"/>
    <row r="92" s="2" customFormat="1" ht="18" customHeight="1"/>
    <row r="93" s="2" customFormat="1" ht="18" customHeight="1"/>
    <row r="94" s="2" customFormat="1" ht="18" customHeight="1"/>
    <row r="95" s="2" customFormat="1" ht="18" customHeight="1"/>
    <row r="96" s="2" customFormat="1" ht="18" customHeight="1"/>
    <row r="97" s="2" customFormat="1" ht="18" customHeight="1"/>
    <row r="98" s="2" customFormat="1" ht="18" customHeight="1"/>
    <row r="99" s="2" customFormat="1" ht="18" customHeight="1"/>
    <row r="100" s="2" customFormat="1" ht="18" customHeight="1"/>
    <row r="101" s="2" customFormat="1" ht="18" customHeight="1"/>
    <row r="102" s="2" customFormat="1" ht="18" customHeight="1"/>
    <row r="103" s="2" customFormat="1" ht="18" customHeight="1"/>
    <row r="104" s="2" customFormat="1" ht="18" customHeight="1"/>
    <row r="105" s="2" customFormat="1" ht="18" customHeight="1"/>
    <row r="106" s="2" customFormat="1" ht="18" customHeight="1"/>
    <row r="107" s="2" customFormat="1" ht="18" customHeight="1"/>
    <row r="108" s="2" customFormat="1" ht="18" customHeight="1"/>
    <row r="109" s="2" customFormat="1" ht="18" customHeight="1"/>
    <row r="110" s="2" customFormat="1" ht="18" customHeight="1"/>
    <row r="111" s="2" customFormat="1" ht="18" customHeight="1"/>
    <row r="112" s="2" customFormat="1" ht="18" customHeight="1"/>
    <row r="113" s="2" customFormat="1" ht="18" customHeight="1"/>
    <row r="114" s="2" customFormat="1" ht="18" customHeight="1"/>
    <row r="115" s="2" customFormat="1" ht="18" customHeight="1"/>
    <row r="116" s="2" customFormat="1" ht="18" customHeight="1"/>
    <row r="117" s="2" customFormat="1" ht="18" customHeight="1"/>
    <row r="118" s="2" customFormat="1" ht="18" customHeight="1"/>
    <row r="119" s="2" customFormat="1" ht="18" customHeight="1"/>
    <row r="120" s="2" customFormat="1" ht="18" customHeight="1"/>
    <row r="121" s="2" customFormat="1" ht="18" customHeight="1"/>
    <row r="122" s="2" customFormat="1" ht="18" customHeight="1"/>
    <row r="123" s="2" customFormat="1" ht="18" customHeight="1"/>
    <row r="124" s="2" customFormat="1" ht="18" customHeight="1"/>
    <row r="125" s="2" customFormat="1" ht="18" customHeight="1"/>
    <row r="126" s="2" customFormat="1" ht="18" customHeight="1"/>
    <row r="127" s="2" customFormat="1" ht="18" customHeight="1"/>
    <row r="128" s="2" customFormat="1" ht="18" customHeight="1"/>
    <row r="129" s="2" customFormat="1" ht="18" customHeight="1"/>
    <row r="130" s="2" customFormat="1" ht="18" customHeight="1"/>
    <row r="131" s="2" customFormat="1" ht="18" customHeight="1"/>
    <row r="132" s="2" customFormat="1" ht="18" customHeight="1"/>
    <row r="133" s="2" customFormat="1" ht="18" customHeight="1"/>
    <row r="134" s="2" customFormat="1" ht="18" customHeight="1"/>
    <row r="135" s="2" customFormat="1" ht="18" customHeight="1"/>
    <row r="136" s="2" customFormat="1" ht="18" customHeight="1"/>
    <row r="137" s="2" customFormat="1" ht="18" customHeight="1"/>
    <row r="138" s="2" customFormat="1" ht="18" customHeight="1"/>
    <row r="139" s="2" customFormat="1" ht="18" customHeight="1"/>
    <row r="140" s="2" customFormat="1" ht="18" customHeight="1"/>
    <row r="141" s="2" customFormat="1" ht="18" customHeight="1"/>
    <row r="142" s="2" customFormat="1" ht="18" customHeight="1"/>
    <row r="143" s="2" customFormat="1" ht="18" customHeight="1"/>
    <row r="144" s="2" customFormat="1" ht="18" customHeight="1"/>
    <row r="145" s="2" customFormat="1" ht="18" customHeight="1"/>
    <row r="146" s="2" customFormat="1" ht="18" customHeight="1"/>
    <row r="147" s="2" customFormat="1" ht="18" customHeight="1"/>
    <row r="148" s="2" customFormat="1" ht="18" customHeight="1"/>
    <row r="149" s="2" customFormat="1" ht="18" customHeight="1"/>
    <row r="150" s="2" customFormat="1" ht="18" customHeight="1"/>
    <row r="151" s="2" customFormat="1" ht="18" customHeight="1"/>
    <row r="152" s="2" customFormat="1" ht="18" customHeight="1"/>
    <row r="153" s="2" customFormat="1" ht="18" customHeight="1"/>
    <row r="154" s="2" customFormat="1" ht="18" customHeight="1"/>
    <row r="155" s="2" customFormat="1" ht="18" customHeight="1"/>
    <row r="156" s="2" customFormat="1" ht="18" customHeight="1"/>
    <row r="157" s="2" customFormat="1" ht="18" customHeight="1"/>
    <row r="158" s="2" customFormat="1" ht="18" customHeight="1"/>
    <row r="159" s="2" customFormat="1" ht="18" customHeight="1"/>
    <row r="160" s="2" customFormat="1" ht="18" customHeight="1"/>
    <row r="161" s="2" customFormat="1" ht="18" customHeight="1"/>
    <row r="162" s="2" customFormat="1" ht="18" customHeight="1"/>
    <row r="163" s="2" customFormat="1" ht="18" customHeight="1"/>
    <row r="164" s="2" customFormat="1" ht="18" customHeight="1"/>
    <row r="165" s="2" customFormat="1" ht="18" customHeight="1"/>
    <row r="166" s="2" customFormat="1" ht="18" customHeight="1"/>
    <row r="167" s="2" customFormat="1" ht="18" customHeight="1"/>
    <row r="168" s="2" customFormat="1" ht="18" customHeight="1"/>
    <row r="169" s="2" customFormat="1" ht="18" customHeight="1"/>
    <row r="170" s="2" customFormat="1" ht="18" customHeight="1"/>
    <row r="171" s="2" customFormat="1" ht="18" customHeight="1"/>
    <row r="172" s="2" customFormat="1" ht="18" customHeight="1"/>
    <row r="173" s="2" customFormat="1" ht="18" customHeight="1"/>
    <row r="174" s="2" customFormat="1" ht="18" customHeight="1"/>
    <row r="175" s="2" customFormat="1" ht="18" customHeight="1"/>
    <row r="176" s="2" customFormat="1" ht="18" customHeight="1"/>
    <row r="177" s="2" customFormat="1" ht="18" customHeight="1"/>
    <row r="178" s="2" customFormat="1" ht="18" customHeight="1"/>
    <row r="179" s="2" customFormat="1" ht="18" customHeight="1"/>
    <row r="180" s="2" customFormat="1" ht="18" customHeight="1"/>
    <row r="181" s="2" customFormat="1" ht="18" customHeight="1"/>
    <row r="182" s="2" customFormat="1" ht="18" customHeight="1"/>
    <row r="183" s="2" customFormat="1" ht="18" customHeight="1"/>
    <row r="184" s="2" customFormat="1" ht="18" customHeight="1"/>
    <row r="185" s="2" customFormat="1" ht="18" customHeight="1"/>
    <row r="186" s="2" customFormat="1" ht="18" customHeight="1"/>
    <row r="187" s="2" customFormat="1" ht="18" customHeight="1"/>
    <row r="188" s="2" customFormat="1" ht="18" customHeight="1"/>
    <row r="189" s="2" customFormat="1" ht="18" customHeight="1"/>
    <row r="190" s="2" customFormat="1" ht="18" customHeight="1"/>
    <row r="191" s="2" customFormat="1" ht="18" customHeight="1"/>
    <row r="192" s="2" customFormat="1" ht="18" customHeight="1"/>
    <row r="193" s="2" customFormat="1" ht="18" customHeight="1"/>
    <row r="194" s="2" customFormat="1" ht="18" customHeight="1"/>
    <row r="195" s="2" customFormat="1" ht="18" customHeight="1"/>
    <row r="196" s="2" customFormat="1" ht="18" customHeight="1"/>
    <row r="197" s="2" customFormat="1" ht="18" customHeight="1"/>
    <row r="198" s="2" customFormat="1" ht="18" customHeight="1"/>
    <row r="199" s="2" customFormat="1" ht="18" customHeight="1"/>
    <row r="200" s="2" customFormat="1" ht="18" customHeight="1"/>
    <row r="201" s="2" customFormat="1" ht="18" customHeight="1"/>
    <row r="202" s="2" customFormat="1" ht="18" customHeight="1"/>
    <row r="203" s="2" customFormat="1" ht="18" customHeight="1"/>
    <row r="204" s="2" customFormat="1" ht="18" customHeight="1"/>
    <row r="205" s="2" customFormat="1" ht="18" customHeight="1"/>
    <row r="206" s="2" customFormat="1" ht="18" customHeight="1"/>
    <row r="207" s="2" customFormat="1" ht="18" customHeight="1"/>
    <row r="208" s="2" customFormat="1" ht="18" customHeight="1"/>
    <row r="209" s="2" customFormat="1" ht="18" customHeight="1"/>
    <row r="210" s="2" customFormat="1" ht="18" customHeight="1"/>
    <row r="211" s="2" customFormat="1" ht="18" customHeight="1"/>
    <row r="212" s="2" customFormat="1" ht="18" customHeight="1"/>
    <row r="213" s="2" customFormat="1" ht="18" customHeight="1"/>
    <row r="214" s="2" customFormat="1" ht="18" customHeight="1"/>
    <row r="215" s="2" customFormat="1" ht="18" customHeight="1"/>
    <row r="216" s="2" customFormat="1" ht="18" customHeight="1"/>
    <row r="217" s="2" customFormat="1" ht="18" customHeight="1"/>
    <row r="218" s="2" customFormat="1" ht="18" customHeight="1"/>
    <row r="219" s="2" customFormat="1" ht="18" customHeight="1"/>
  </sheetData>
  <mergeCells count="7">
    <mergeCell ref="A11:I11"/>
    <mergeCell ref="A12:I12"/>
    <mergeCell ref="A1:I1"/>
    <mergeCell ref="A7:I7"/>
    <mergeCell ref="A8:I8"/>
    <mergeCell ref="A9:I9"/>
    <mergeCell ref="A10:I10"/>
  </mergeCells>
  <phoneticPr fontId="2" type="noConversion"/>
  <pageMargins left="0.74803149606299213" right="0.35433070866141736" top="0.78740157480314965" bottom="0.78740157480314965" header="0.51181102362204722" footer="0.51181102362204722"/>
  <pageSetup paperSize="9" scale="8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14"/>
  <sheetViews>
    <sheetView view="pageBreakPreview" zoomScaleNormal="100" zoomScaleSheetLayoutView="100" workbookViewId="0">
      <selection activeCell="A7" sqref="A7:I7"/>
    </sheetView>
  </sheetViews>
  <sheetFormatPr defaultRowHeight="12"/>
  <cols>
    <col min="1" max="1" width="20.44140625" style="1" customWidth="1"/>
    <col min="2" max="2" width="14.77734375" style="1" customWidth="1"/>
    <col min="3" max="3" width="12.88671875" style="1" customWidth="1"/>
    <col min="4" max="4" width="11.5546875" style="1" customWidth="1"/>
    <col min="5" max="5" width="13.5546875" style="1" customWidth="1"/>
    <col min="6" max="6" width="14.44140625" style="1" customWidth="1"/>
    <col min="7" max="7" width="17.44140625" style="1" customWidth="1"/>
    <col min="8" max="8" width="20.44140625" style="1" customWidth="1"/>
    <col min="9" max="9" width="15.21875" style="1" customWidth="1"/>
    <col min="10" max="10" width="6.77734375" style="1" customWidth="1"/>
    <col min="11" max="11" width="9.77734375" style="1" customWidth="1"/>
    <col min="12" max="12" width="6.77734375" style="1" customWidth="1"/>
    <col min="13" max="13" width="9.77734375" style="1" customWidth="1"/>
    <col min="14" max="16384" width="8.88671875" style="1"/>
  </cols>
  <sheetData>
    <row r="1" spans="1:13" ht="47.25" customHeight="1">
      <c r="A1" s="125" t="s">
        <v>56</v>
      </c>
      <c r="B1" s="125"/>
      <c r="C1" s="125"/>
      <c r="D1" s="125"/>
      <c r="E1" s="125"/>
      <c r="F1" s="125"/>
      <c r="G1" s="125"/>
      <c r="H1" s="125"/>
      <c r="I1" s="125"/>
    </row>
    <row r="2" spans="1:13" s="47" customFormat="1" ht="24.75" customHeight="1">
      <c r="A2" s="46"/>
      <c r="B2" s="46"/>
      <c r="C2" s="46"/>
      <c r="D2" s="46"/>
      <c r="E2" s="46"/>
      <c r="F2" s="46"/>
      <c r="G2" s="46"/>
      <c r="H2" s="46"/>
      <c r="I2" s="46"/>
    </row>
    <row r="3" spans="1:13" s="48" customFormat="1" ht="57" customHeight="1">
      <c r="A3" s="69" t="s">
        <v>49</v>
      </c>
      <c r="B3" s="70" t="s">
        <v>41</v>
      </c>
      <c r="C3" s="70" t="s">
        <v>50</v>
      </c>
      <c r="D3" s="70" t="s">
        <v>52</v>
      </c>
      <c r="E3" s="71" t="s">
        <v>42</v>
      </c>
      <c r="F3" s="72" t="s">
        <v>67</v>
      </c>
      <c r="G3" s="72" t="s">
        <v>58</v>
      </c>
      <c r="H3" s="71" t="s">
        <v>45</v>
      </c>
      <c r="I3" s="73" t="s">
        <v>44</v>
      </c>
      <c r="K3" s="49"/>
      <c r="M3" s="49"/>
    </row>
    <row r="4" spans="1:13" s="48" customFormat="1" ht="33" customHeight="1">
      <c r="A4" s="50" t="s">
        <v>31</v>
      </c>
      <c r="B4" s="83"/>
      <c r="C4" s="83"/>
      <c r="D4" s="83"/>
      <c r="E4" s="83"/>
      <c r="F4" s="51"/>
      <c r="G4" s="51"/>
      <c r="H4" s="52">
        <f>H5</f>
        <v>1939599</v>
      </c>
      <c r="I4" s="53"/>
      <c r="K4" s="49"/>
      <c r="M4" s="49"/>
    </row>
    <row r="5" spans="1:13" s="48" customFormat="1" ht="33" customHeight="1">
      <c r="A5" s="54" t="s">
        <v>55</v>
      </c>
      <c r="B5" s="55" t="s">
        <v>48</v>
      </c>
      <c r="C5" s="56" t="s">
        <v>51</v>
      </c>
      <c r="D5" s="57">
        <v>1</v>
      </c>
      <c r="E5" s="55">
        <f>직접인건비산출표!H4</f>
        <v>23275188</v>
      </c>
      <c r="F5" s="74">
        <v>8.3333333333333329E-2</v>
      </c>
      <c r="G5" s="58"/>
      <c r="H5" s="59">
        <f>E5*F5</f>
        <v>1939599</v>
      </c>
      <c r="I5" s="60"/>
      <c r="K5" s="49"/>
      <c r="M5" s="49"/>
    </row>
    <row r="6" spans="1:13" s="48" customFormat="1" ht="24" customHeight="1">
      <c r="A6" s="45"/>
      <c r="B6" s="63"/>
      <c r="C6" s="64"/>
      <c r="D6" s="65"/>
      <c r="E6" s="63"/>
      <c r="F6" s="66"/>
      <c r="G6" s="66"/>
      <c r="H6" s="67"/>
      <c r="I6" s="68"/>
      <c r="K6" s="49"/>
      <c r="M6" s="49"/>
    </row>
    <row r="7" spans="1:13" s="48" customFormat="1" ht="20.100000000000001" customHeight="1">
      <c r="A7" s="123" t="s">
        <v>57</v>
      </c>
      <c r="B7" s="123"/>
      <c r="C7" s="123"/>
      <c r="D7" s="123"/>
      <c r="E7" s="123"/>
      <c r="F7" s="123"/>
      <c r="G7" s="123"/>
      <c r="H7" s="123"/>
      <c r="I7" s="123"/>
      <c r="K7" s="49"/>
      <c r="M7" s="49"/>
    </row>
    <row r="8" spans="1:13" s="48" customFormat="1" ht="20.100000000000001" customHeight="1">
      <c r="B8" s="61"/>
      <c r="C8" s="61"/>
      <c r="D8" s="61"/>
      <c r="E8" s="61"/>
      <c r="F8" s="49"/>
      <c r="G8" s="49"/>
      <c r="H8" s="49"/>
      <c r="I8" s="62"/>
      <c r="K8" s="49"/>
      <c r="M8" s="49"/>
    </row>
    <row r="9" spans="1:13" s="2" customFormat="1" ht="18" customHeight="1">
      <c r="B9" s="5"/>
      <c r="C9" s="5"/>
      <c r="D9" s="5"/>
      <c r="E9" s="5"/>
      <c r="F9" s="3"/>
      <c r="G9" s="3"/>
      <c r="H9" s="3"/>
      <c r="K9" s="3"/>
      <c r="M9" s="3"/>
    </row>
    <row r="10" spans="1:13" s="2" customFormat="1" ht="18" customHeight="1">
      <c r="B10" s="5"/>
      <c r="C10" s="5"/>
      <c r="D10" s="5"/>
      <c r="E10" s="5"/>
      <c r="F10" s="3"/>
      <c r="G10" s="3"/>
      <c r="H10" s="3"/>
      <c r="K10" s="3"/>
      <c r="M10" s="3"/>
    </row>
    <row r="11" spans="1:13" s="2" customFormat="1" ht="18" customHeight="1">
      <c r="B11" s="5"/>
      <c r="C11" s="5"/>
      <c r="D11" s="5"/>
      <c r="E11" s="5"/>
      <c r="F11" s="3"/>
      <c r="G11" s="3"/>
      <c r="H11" s="3"/>
      <c r="I11" s="6"/>
      <c r="K11" s="3"/>
      <c r="M11" s="3"/>
    </row>
    <row r="12" spans="1:13" s="2" customFormat="1" ht="18" customHeight="1">
      <c r="B12" s="5"/>
      <c r="C12" s="5"/>
      <c r="D12" s="5"/>
      <c r="E12" s="5"/>
      <c r="F12" s="3"/>
      <c r="G12" s="3"/>
      <c r="H12" s="3"/>
      <c r="K12" s="3"/>
      <c r="M12" s="3"/>
    </row>
    <row r="13" spans="1:13" s="2" customFormat="1" ht="18" customHeight="1">
      <c r="B13" s="5"/>
      <c r="C13" s="5"/>
      <c r="D13" s="5"/>
      <c r="E13" s="5"/>
      <c r="F13" s="3"/>
      <c r="G13" s="3"/>
      <c r="H13" s="3"/>
      <c r="J13" s="6"/>
      <c r="K13" s="3"/>
      <c r="M13" s="3"/>
    </row>
    <row r="14" spans="1:13" s="2" customFormat="1" ht="18" customHeight="1"/>
    <row r="15" spans="1:13" s="2" customFormat="1" ht="18" customHeight="1"/>
    <row r="16" spans="1:13" s="2" customFormat="1" ht="18" customHeight="1"/>
    <row r="17" s="2" customFormat="1" ht="18" customHeight="1"/>
    <row r="18" s="2" customFormat="1" ht="18" customHeight="1"/>
    <row r="19" s="2" customFormat="1" ht="18" customHeight="1"/>
    <row r="20" s="2" customFormat="1" ht="18" customHeight="1"/>
    <row r="21" s="2" customFormat="1" ht="18" customHeight="1"/>
    <row r="22" s="2" customFormat="1" ht="18" customHeight="1"/>
    <row r="23" s="2" customFormat="1" ht="18" customHeight="1"/>
    <row r="24" s="2" customFormat="1" ht="18" customHeight="1"/>
    <row r="25" s="2" customFormat="1" ht="18" customHeight="1"/>
    <row r="26" s="2" customFormat="1" ht="18" customHeight="1"/>
    <row r="27" s="2" customFormat="1" ht="18" customHeight="1"/>
    <row r="28" s="2" customFormat="1" ht="18" customHeight="1"/>
    <row r="29" s="2" customFormat="1" ht="18" customHeight="1"/>
    <row r="30" s="2" customFormat="1" ht="18" customHeight="1"/>
    <row r="31" s="2" customFormat="1" ht="18" customHeight="1"/>
    <row r="32" s="2" customFormat="1" ht="18" customHeight="1"/>
    <row r="33" s="2" customFormat="1" ht="18" customHeight="1"/>
    <row r="34" s="2" customFormat="1" ht="18" customHeight="1"/>
    <row r="35" s="2" customFormat="1" ht="18" customHeight="1"/>
    <row r="36" s="2" customFormat="1" ht="18" customHeight="1"/>
    <row r="37" s="2" customFormat="1" ht="18" customHeight="1"/>
    <row r="38" s="2" customFormat="1" ht="18" customHeight="1"/>
    <row r="39" s="2" customFormat="1" ht="18" customHeight="1"/>
    <row r="40" s="2" customFormat="1" ht="18" customHeight="1"/>
    <row r="41" s="2" customFormat="1" ht="18" customHeight="1"/>
    <row r="42" s="7" customFormat="1" ht="18" customHeight="1"/>
    <row r="43" s="7" customFormat="1" ht="18" customHeight="1"/>
    <row r="44" s="7" customFormat="1" ht="18" customHeight="1"/>
    <row r="45" s="7" customFormat="1" ht="18" customHeight="1"/>
    <row r="46" s="7" customFormat="1" ht="18" customHeight="1"/>
    <row r="47" s="7" customFormat="1" ht="18" customHeight="1"/>
    <row r="48" s="7" customFormat="1" ht="18" customHeight="1"/>
    <row r="49" s="7" customFormat="1" ht="18" customHeight="1"/>
    <row r="50" s="7" customFormat="1" ht="18" customHeight="1"/>
    <row r="51" s="7" customFormat="1" ht="18" customHeight="1"/>
    <row r="52" s="7" customFormat="1" ht="18" customHeight="1"/>
    <row r="53" s="7" customFormat="1" ht="18" customHeight="1"/>
    <row r="54" s="7" customFormat="1" ht="18" customHeight="1"/>
    <row r="55" s="7" customFormat="1" ht="18" customHeight="1"/>
    <row r="56" s="7" customFormat="1" ht="18" customHeight="1"/>
    <row r="57" s="7" customFormat="1" ht="18" customHeight="1"/>
    <row r="58" s="7" customFormat="1" ht="18" customHeight="1"/>
    <row r="59" s="7" customFormat="1" ht="18" customHeight="1"/>
    <row r="60" s="7" customFormat="1" ht="18" customHeight="1"/>
    <row r="61" s="7" customFormat="1" ht="18" customHeight="1"/>
    <row r="62" s="7" customFormat="1" ht="18" customHeight="1"/>
    <row r="63" s="7" customFormat="1" ht="18" customHeight="1"/>
    <row r="64" s="7" customFormat="1" ht="18" customHeight="1"/>
    <row r="65" s="7" customFormat="1" ht="18" customHeight="1"/>
    <row r="66" s="7" customFormat="1" ht="18" customHeight="1"/>
    <row r="67" s="7" customFormat="1" ht="18" customHeight="1"/>
    <row r="68" s="7" customFormat="1" ht="18" customHeight="1"/>
    <row r="69" s="7" customFormat="1" ht="18" customHeight="1"/>
    <row r="70" s="7" customFormat="1" ht="18" customHeight="1"/>
    <row r="71" s="7" customFormat="1" ht="18" customHeight="1"/>
    <row r="72" s="7" customFormat="1" ht="18" customHeight="1"/>
    <row r="73" s="7" customFormat="1" ht="18" customHeight="1"/>
    <row r="74" s="7" customFormat="1" ht="18" customHeight="1"/>
    <row r="75" s="7" customFormat="1" ht="18" customHeight="1"/>
    <row r="76" s="7" customFormat="1" ht="18" customHeight="1"/>
    <row r="77" s="7" customFormat="1" ht="18" customHeight="1"/>
    <row r="78" s="7" customFormat="1" ht="18" customHeight="1"/>
    <row r="79" s="2" customFormat="1" ht="18" customHeight="1"/>
    <row r="80" s="2" customFormat="1" ht="18" customHeight="1"/>
    <row r="81" s="2" customFormat="1" ht="18" customHeight="1"/>
    <row r="82" s="2" customFormat="1" ht="18" customHeight="1"/>
    <row r="83" s="2" customFormat="1" ht="18" customHeight="1"/>
    <row r="84" s="2" customFormat="1" ht="18" customHeight="1"/>
    <row r="85" s="2" customFormat="1" ht="18" customHeight="1"/>
    <row r="86" s="2" customFormat="1" ht="18" customHeight="1"/>
    <row r="87" s="2" customFormat="1" ht="18" customHeight="1"/>
    <row r="88" s="2" customFormat="1" ht="18" customHeight="1"/>
    <row r="89" s="2" customFormat="1" ht="18" customHeight="1"/>
    <row r="90" s="2" customFormat="1" ht="18" customHeight="1"/>
    <row r="91" s="2" customFormat="1" ht="18" customHeight="1"/>
    <row r="92" s="2" customFormat="1" ht="18" customHeight="1"/>
    <row r="93" s="2" customFormat="1" ht="18" customHeight="1"/>
    <row r="94" s="2" customFormat="1" ht="18" customHeight="1"/>
    <row r="95" s="2" customFormat="1" ht="18" customHeight="1"/>
    <row r="96" s="2" customFormat="1" ht="18" customHeight="1"/>
    <row r="97" s="2" customFormat="1" ht="18" customHeight="1"/>
    <row r="98" s="2" customFormat="1" ht="18" customHeight="1"/>
    <row r="99" s="2" customFormat="1" ht="18" customHeight="1"/>
    <row r="100" s="2" customFormat="1" ht="18" customHeight="1"/>
    <row r="101" s="2" customFormat="1" ht="18" customHeight="1"/>
    <row r="102" s="2" customFormat="1" ht="18" customHeight="1"/>
    <row r="103" s="2" customFormat="1" ht="18" customHeight="1"/>
    <row r="104" s="2" customFormat="1" ht="18" customHeight="1"/>
    <row r="105" s="2" customFormat="1" ht="18" customHeight="1"/>
    <row r="106" s="2" customFormat="1" ht="18" customHeight="1"/>
    <row r="107" s="2" customFormat="1" ht="18" customHeight="1"/>
    <row r="108" s="2" customFormat="1" ht="18" customHeight="1"/>
    <row r="109" s="2" customFormat="1" ht="18" customHeight="1"/>
    <row r="110" s="2" customFormat="1" ht="18" customHeight="1"/>
    <row r="111" s="2" customFormat="1" ht="18" customHeight="1"/>
    <row r="112" s="2" customFormat="1" ht="18" customHeight="1"/>
    <row r="113" s="2" customFormat="1" ht="18" customHeight="1"/>
    <row r="114" s="2" customFormat="1" ht="18" customHeight="1"/>
    <row r="115" s="2" customFormat="1" ht="18" customHeight="1"/>
    <row r="116" s="2" customFormat="1" ht="18" customHeight="1"/>
    <row r="117" s="2" customFormat="1" ht="18" customHeight="1"/>
    <row r="118" s="2" customFormat="1" ht="18" customHeight="1"/>
    <row r="119" s="2" customFormat="1" ht="18" customHeight="1"/>
    <row r="120" s="2" customFormat="1" ht="18" customHeight="1"/>
    <row r="121" s="2" customFormat="1" ht="18" customHeight="1"/>
    <row r="122" s="2" customFormat="1" ht="18" customHeight="1"/>
    <row r="123" s="2" customFormat="1" ht="18" customHeight="1"/>
    <row r="124" s="2" customFormat="1" ht="18" customHeight="1"/>
    <row r="125" s="2" customFormat="1" ht="18" customHeight="1"/>
    <row r="126" s="2" customFormat="1" ht="18" customHeight="1"/>
    <row r="127" s="2" customFormat="1" ht="18" customHeight="1"/>
    <row r="128" s="2" customFormat="1" ht="18" customHeight="1"/>
    <row r="129" s="2" customFormat="1" ht="18" customHeight="1"/>
    <row r="130" s="2" customFormat="1" ht="18" customHeight="1"/>
    <row r="131" s="2" customFormat="1" ht="18" customHeight="1"/>
    <row r="132" s="2" customFormat="1" ht="18" customHeight="1"/>
    <row r="133" s="2" customFormat="1" ht="18" customHeight="1"/>
    <row r="134" s="2" customFormat="1" ht="18" customHeight="1"/>
    <row r="135" s="2" customFormat="1" ht="18" customHeight="1"/>
    <row r="136" s="2" customFormat="1" ht="18" customHeight="1"/>
    <row r="137" s="2" customFormat="1" ht="18" customHeight="1"/>
    <row r="138" s="2" customFormat="1" ht="18" customHeight="1"/>
    <row r="139" s="2" customFormat="1" ht="18" customHeight="1"/>
    <row r="140" s="2" customFormat="1" ht="18" customHeight="1"/>
    <row r="141" s="2" customFormat="1" ht="18" customHeight="1"/>
    <row r="142" s="2" customFormat="1" ht="18" customHeight="1"/>
    <row r="143" s="2" customFormat="1" ht="18" customHeight="1"/>
    <row r="144" s="2" customFormat="1" ht="18" customHeight="1"/>
    <row r="145" s="2" customFormat="1" ht="18" customHeight="1"/>
    <row r="146" s="2" customFormat="1" ht="18" customHeight="1"/>
    <row r="147" s="2" customFormat="1" ht="18" customHeight="1"/>
    <row r="148" s="2" customFormat="1" ht="18" customHeight="1"/>
    <row r="149" s="2" customFormat="1" ht="18" customHeight="1"/>
    <row r="150" s="2" customFormat="1" ht="18" customHeight="1"/>
    <row r="151" s="2" customFormat="1" ht="18" customHeight="1"/>
    <row r="152" s="2" customFormat="1" ht="18" customHeight="1"/>
    <row r="153" s="2" customFormat="1" ht="18" customHeight="1"/>
    <row r="154" s="2" customFormat="1" ht="18" customHeight="1"/>
    <row r="155" s="2" customFormat="1" ht="18" customHeight="1"/>
    <row r="156" s="2" customFormat="1" ht="18" customHeight="1"/>
    <row r="157" s="2" customFormat="1" ht="18" customHeight="1"/>
    <row r="158" s="2" customFormat="1" ht="18" customHeight="1"/>
    <row r="159" s="2" customFormat="1" ht="18" customHeight="1"/>
    <row r="160" s="2" customFormat="1" ht="18" customHeight="1"/>
    <row r="161" s="2" customFormat="1" ht="18" customHeight="1"/>
    <row r="162" s="2" customFormat="1" ht="18" customHeight="1"/>
    <row r="163" s="2" customFormat="1" ht="18" customHeight="1"/>
    <row r="164" s="2" customFormat="1" ht="18" customHeight="1"/>
    <row r="165" s="2" customFormat="1" ht="18" customHeight="1"/>
    <row r="166" s="2" customFormat="1" ht="18" customHeight="1"/>
    <row r="167" s="2" customFormat="1" ht="18" customHeight="1"/>
    <row r="168" s="2" customFormat="1" ht="18" customHeight="1"/>
    <row r="169" s="2" customFormat="1" ht="18" customHeight="1"/>
    <row r="170" s="2" customFormat="1" ht="18" customHeight="1"/>
    <row r="171" s="2" customFormat="1" ht="18" customHeight="1"/>
    <row r="172" s="2" customFormat="1" ht="18" customHeight="1"/>
    <row r="173" s="2" customFormat="1" ht="18" customHeight="1"/>
    <row r="174" s="2" customFormat="1" ht="18" customHeight="1"/>
    <row r="175" s="2" customFormat="1" ht="18" customHeight="1"/>
    <row r="176" s="2" customFormat="1" ht="18" customHeight="1"/>
    <row r="177" s="2" customFormat="1" ht="18" customHeight="1"/>
    <row r="178" s="2" customFormat="1" ht="18" customHeight="1"/>
    <row r="179" s="2" customFormat="1" ht="18" customHeight="1"/>
    <row r="180" s="2" customFormat="1" ht="18" customHeight="1"/>
    <row r="181" s="2" customFormat="1" ht="18" customHeight="1"/>
    <row r="182" s="2" customFormat="1" ht="18" customHeight="1"/>
    <row r="183" s="2" customFormat="1" ht="18" customHeight="1"/>
    <row r="184" s="2" customFormat="1" ht="18" customHeight="1"/>
    <row r="185" s="2" customFormat="1" ht="18" customHeight="1"/>
    <row r="186" s="2" customFormat="1" ht="18" customHeight="1"/>
    <row r="187" s="2" customFormat="1" ht="18" customHeight="1"/>
    <row r="188" s="2" customFormat="1" ht="18" customHeight="1"/>
    <row r="189" s="2" customFormat="1" ht="18" customHeight="1"/>
    <row r="190" s="2" customFormat="1" ht="18" customHeight="1"/>
    <row r="191" s="2" customFormat="1" ht="18" customHeight="1"/>
    <row r="192" s="2" customFormat="1" ht="18" customHeight="1"/>
    <row r="193" s="2" customFormat="1" ht="18" customHeight="1"/>
    <row r="194" s="2" customFormat="1" ht="18" customHeight="1"/>
    <row r="195" s="2" customFormat="1" ht="18" customHeight="1"/>
    <row r="196" s="2" customFormat="1" ht="18" customHeight="1"/>
    <row r="197" s="2" customFormat="1" ht="18" customHeight="1"/>
    <row r="198" s="2" customFormat="1" ht="18" customHeight="1"/>
    <row r="199" s="2" customFormat="1" ht="18" customHeight="1"/>
    <row r="200" s="2" customFormat="1" ht="18" customHeight="1"/>
    <row r="201" s="2" customFormat="1" ht="18" customHeight="1"/>
    <row r="202" s="2" customFormat="1" ht="18" customHeight="1"/>
    <row r="203" s="2" customFormat="1" ht="18" customHeight="1"/>
    <row r="204" s="2" customFormat="1" ht="18" customHeight="1"/>
    <row r="205" s="2" customFormat="1" ht="18" customHeight="1"/>
    <row r="206" s="2" customFormat="1" ht="18" customHeight="1"/>
    <row r="207" s="2" customFormat="1" ht="18" customHeight="1"/>
    <row r="208" s="2" customFormat="1" ht="18" customHeight="1"/>
    <row r="209" s="2" customFormat="1" ht="18" customHeight="1"/>
    <row r="210" s="2" customFormat="1" ht="18" customHeight="1"/>
    <row r="211" s="2" customFormat="1" ht="18" customHeight="1"/>
    <row r="212" s="2" customFormat="1" ht="18" customHeight="1"/>
    <row r="213" s="2" customFormat="1" ht="18" customHeight="1"/>
    <row r="214" s="2" customFormat="1" ht="18" customHeight="1"/>
  </sheetData>
  <mergeCells count="2">
    <mergeCell ref="A1:I1"/>
    <mergeCell ref="A7:I7"/>
  </mergeCells>
  <phoneticPr fontId="2" type="noConversion"/>
  <pageMargins left="0.74803149606299213" right="0.35433070866141736" top="0.78740157480314965" bottom="0.78740157480314965" header="0.51181102362204722" footer="0.51181102362204722"/>
  <pageSetup paperSize="9" scale="8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27"/>
  <sheetViews>
    <sheetView view="pageBreakPreview" zoomScaleNormal="100" zoomScaleSheetLayoutView="100" workbookViewId="0">
      <selection activeCell="C8" sqref="C8"/>
    </sheetView>
  </sheetViews>
  <sheetFormatPr defaultRowHeight="12"/>
  <cols>
    <col min="1" max="1" width="24.109375" style="1" customWidth="1"/>
    <col min="2" max="2" width="18" style="1" customWidth="1"/>
    <col min="3" max="3" width="19.109375" style="1" customWidth="1"/>
    <col min="4" max="4" width="17.33203125" style="1" customWidth="1"/>
    <col min="5" max="5" width="11.5546875" style="1" customWidth="1"/>
    <col min="6" max="6" width="23" style="1" customWidth="1"/>
    <col min="7" max="7" width="13.6640625" style="1" customWidth="1"/>
    <col min="8" max="8" width="18.88671875" style="1" customWidth="1"/>
    <col min="9" max="9" width="6.77734375" style="1" customWidth="1"/>
    <col min="10" max="10" width="9.77734375" style="1" customWidth="1"/>
    <col min="11" max="11" width="6.77734375" style="1" customWidth="1"/>
    <col min="12" max="12" width="9.77734375" style="1" customWidth="1"/>
    <col min="13" max="16384" width="8.88671875" style="1"/>
  </cols>
  <sheetData>
    <row r="1" spans="1:12" ht="47.25" customHeight="1">
      <c r="A1" s="125" t="s">
        <v>26</v>
      </c>
      <c r="B1" s="125"/>
      <c r="C1" s="125"/>
      <c r="D1" s="125"/>
      <c r="E1" s="125"/>
      <c r="F1" s="125"/>
      <c r="G1" s="125"/>
      <c r="H1" s="125"/>
    </row>
    <row r="2" spans="1:12" ht="32.25" customHeight="1">
      <c r="A2" s="136"/>
      <c r="B2" s="136"/>
      <c r="C2" s="136"/>
      <c r="D2" s="136"/>
      <c r="E2" s="136"/>
      <c r="F2" s="136"/>
      <c r="G2" s="136"/>
      <c r="H2" s="136"/>
    </row>
    <row r="3" spans="1:12" s="2" customFormat="1" ht="57" customHeight="1" thickBot="1">
      <c r="A3" s="86" t="s">
        <v>46</v>
      </c>
      <c r="B3" s="87" t="s">
        <v>33</v>
      </c>
      <c r="C3" s="88" t="s">
        <v>34</v>
      </c>
      <c r="D3" s="87" t="s">
        <v>27</v>
      </c>
      <c r="E3" s="87" t="s">
        <v>28</v>
      </c>
      <c r="F3" s="87" t="s">
        <v>29</v>
      </c>
      <c r="G3" s="132" t="s">
        <v>30</v>
      </c>
      <c r="H3" s="133"/>
      <c r="J3" s="3"/>
      <c r="L3" s="3"/>
    </row>
    <row r="4" spans="1:12" s="2" customFormat="1" ht="33" customHeight="1" thickTop="1">
      <c r="A4" s="137" t="s">
        <v>47</v>
      </c>
      <c r="B4" s="138"/>
      <c r="C4" s="24"/>
      <c r="D4" s="29"/>
      <c r="E4" s="25"/>
      <c r="F4" s="26"/>
      <c r="G4" s="134"/>
      <c r="H4" s="135"/>
      <c r="J4" s="3"/>
      <c r="L4" s="3"/>
    </row>
    <row r="5" spans="1:12" s="2" customFormat="1" ht="33" customHeight="1">
      <c r="A5" s="89" t="s">
        <v>31</v>
      </c>
      <c r="B5" s="22"/>
      <c r="C5" s="84"/>
      <c r="D5" s="85"/>
      <c r="E5" s="85"/>
      <c r="F5" s="30">
        <f>SUM(F6:F11)</f>
        <v>2493936</v>
      </c>
      <c r="G5" s="126"/>
      <c r="H5" s="127"/>
      <c r="J5" s="3"/>
      <c r="L5" s="3"/>
    </row>
    <row r="6" spans="1:12" s="2" customFormat="1" ht="33" customHeight="1">
      <c r="A6" s="90" t="s">
        <v>35</v>
      </c>
      <c r="B6" s="31">
        <f>직접인건비산출표!G4</f>
        <v>1939599</v>
      </c>
      <c r="C6" s="105" t="s">
        <v>79</v>
      </c>
      <c r="D6" s="32">
        <f>ROUNDUP(B6*1.75%,0)</f>
        <v>33943</v>
      </c>
      <c r="E6" s="23">
        <v>12</v>
      </c>
      <c r="F6" s="33">
        <f t="shared" ref="F6:F11" si="0">E6*D6</f>
        <v>407316</v>
      </c>
      <c r="G6" s="128" t="s">
        <v>36</v>
      </c>
      <c r="H6" s="129"/>
      <c r="J6" s="3"/>
      <c r="L6" s="3"/>
    </row>
    <row r="7" spans="1:12" s="2" customFormat="1" ht="33" customHeight="1">
      <c r="A7" s="90" t="s">
        <v>37</v>
      </c>
      <c r="B7" s="31">
        <f>B6</f>
        <v>1939599</v>
      </c>
      <c r="C7" s="84" t="s">
        <v>38</v>
      </c>
      <c r="D7" s="33">
        <f>ROUNDUP(B7*4.5%,0)</f>
        <v>87282</v>
      </c>
      <c r="E7" s="23">
        <v>12</v>
      </c>
      <c r="F7" s="33">
        <f t="shared" si="0"/>
        <v>1047384</v>
      </c>
      <c r="G7" s="128" t="s">
        <v>65</v>
      </c>
      <c r="H7" s="129"/>
      <c r="J7" s="4"/>
      <c r="L7" s="4"/>
    </row>
    <row r="8" spans="1:12" s="2" customFormat="1" ht="33" customHeight="1">
      <c r="A8" s="90" t="s">
        <v>39</v>
      </c>
      <c r="B8" s="75">
        <f>B7</f>
        <v>1939599</v>
      </c>
      <c r="C8" s="76" t="s">
        <v>74</v>
      </c>
      <c r="D8" s="77">
        <f>ROUNDUP(B8*3.23%,0)</f>
        <v>62650</v>
      </c>
      <c r="E8" s="78">
        <v>12</v>
      </c>
      <c r="F8" s="79">
        <f>E8*D8</f>
        <v>751800</v>
      </c>
      <c r="G8" s="130" t="s">
        <v>70</v>
      </c>
      <c r="H8" s="131"/>
      <c r="J8" s="3"/>
      <c r="L8" s="3"/>
    </row>
    <row r="9" spans="1:12" s="2" customFormat="1" ht="33" customHeight="1">
      <c r="A9" s="90" t="s">
        <v>15</v>
      </c>
      <c r="B9" s="75">
        <f>F8/12</f>
        <v>62650</v>
      </c>
      <c r="C9" s="80" t="s">
        <v>75</v>
      </c>
      <c r="D9" s="77">
        <f>ROUNDUP(B9*8.51%,0)</f>
        <v>5332</v>
      </c>
      <c r="E9" s="78">
        <v>12</v>
      </c>
      <c r="F9" s="79">
        <f>E9*D9</f>
        <v>63984</v>
      </c>
      <c r="G9" s="130" t="s">
        <v>71</v>
      </c>
      <c r="H9" s="131"/>
      <c r="J9" s="3"/>
      <c r="L9" s="3"/>
    </row>
    <row r="10" spans="1:12" s="2" customFormat="1" ht="33" customHeight="1">
      <c r="A10" s="90" t="s">
        <v>40</v>
      </c>
      <c r="B10" s="31">
        <f>B8</f>
        <v>1939599</v>
      </c>
      <c r="C10" s="80" t="s">
        <v>64</v>
      </c>
      <c r="D10" s="77">
        <f>ROUNDUP(B10*0.9%,0)</f>
        <v>17457</v>
      </c>
      <c r="E10" s="78">
        <v>12</v>
      </c>
      <c r="F10" s="79">
        <f t="shared" si="0"/>
        <v>209484</v>
      </c>
      <c r="G10" s="143" t="s">
        <v>72</v>
      </c>
      <c r="H10" s="144"/>
      <c r="J10" s="3"/>
      <c r="L10" s="3"/>
    </row>
    <row r="11" spans="1:12" s="2" customFormat="1" ht="33" customHeight="1">
      <c r="A11" s="90" t="s">
        <v>17</v>
      </c>
      <c r="B11" s="31">
        <f>B10</f>
        <v>1939599</v>
      </c>
      <c r="C11" s="27" t="s">
        <v>76</v>
      </c>
      <c r="D11" s="33">
        <f>ROUNDUP(B11*0.06%,0)</f>
        <v>1164</v>
      </c>
      <c r="E11" s="23">
        <v>12</v>
      </c>
      <c r="F11" s="34">
        <f t="shared" si="0"/>
        <v>13968</v>
      </c>
      <c r="G11" s="130" t="s">
        <v>73</v>
      </c>
      <c r="H11" s="131"/>
      <c r="J11" s="3"/>
      <c r="L11" s="3"/>
    </row>
    <row r="12" spans="1:12" s="2" customFormat="1" ht="33" customHeight="1">
      <c r="A12" s="89"/>
      <c r="B12" s="84"/>
      <c r="C12" s="28"/>
      <c r="D12" s="22"/>
      <c r="E12" s="84"/>
      <c r="F12" s="34"/>
      <c r="G12" s="139"/>
      <c r="H12" s="140"/>
      <c r="J12" s="3"/>
      <c r="L12" s="3"/>
    </row>
    <row r="13" spans="1:12" s="2" customFormat="1" ht="33" customHeight="1">
      <c r="A13" s="89"/>
      <c r="B13" s="84"/>
      <c r="C13" s="84"/>
      <c r="D13" s="22"/>
      <c r="E13" s="84"/>
      <c r="F13" s="34"/>
      <c r="G13" s="139"/>
      <c r="H13" s="140"/>
      <c r="J13" s="3"/>
      <c r="L13" s="3"/>
    </row>
    <row r="14" spans="1:12" s="2" customFormat="1" ht="33" customHeight="1">
      <c r="A14" s="91"/>
      <c r="B14" s="92"/>
      <c r="C14" s="92"/>
      <c r="D14" s="92"/>
      <c r="E14" s="92"/>
      <c r="F14" s="93"/>
      <c r="G14" s="141"/>
      <c r="H14" s="142"/>
      <c r="J14" s="3"/>
      <c r="L14" s="3"/>
    </row>
    <row r="15" spans="1:12" s="2" customFormat="1" ht="18" customHeight="1">
      <c r="C15" s="5"/>
      <c r="F15" s="3"/>
      <c r="H15" s="3"/>
      <c r="J15" s="3"/>
      <c r="L15" s="3"/>
    </row>
    <row r="16" spans="1:12" s="2" customFormat="1" ht="18" customHeight="1">
      <c r="C16" s="5"/>
      <c r="F16" s="3"/>
      <c r="H16" s="3"/>
      <c r="J16" s="3"/>
      <c r="L16" s="3"/>
    </row>
    <row r="17" spans="3:12" s="2" customFormat="1" ht="18" customHeight="1">
      <c r="C17" s="5"/>
      <c r="F17" s="3"/>
      <c r="H17" s="3"/>
      <c r="J17" s="3"/>
      <c r="L17" s="3"/>
    </row>
    <row r="18" spans="3:12" s="2" customFormat="1" ht="18" customHeight="1">
      <c r="C18" s="5"/>
      <c r="D18" s="6"/>
      <c r="F18" s="3"/>
      <c r="H18" s="3"/>
      <c r="J18" s="3"/>
      <c r="L18" s="3"/>
    </row>
    <row r="19" spans="3:12" s="2" customFormat="1" ht="18" customHeight="1">
      <c r="C19" s="5"/>
      <c r="F19" s="3"/>
      <c r="H19" s="3"/>
      <c r="I19" s="6"/>
      <c r="J19" s="3"/>
      <c r="L19" s="3"/>
    </row>
    <row r="20" spans="3:12" s="2" customFormat="1" ht="18" customHeight="1">
      <c r="C20" s="5"/>
      <c r="F20" s="3"/>
      <c r="H20" s="3"/>
      <c r="J20" s="3"/>
      <c r="L20" s="3"/>
    </row>
    <row r="21" spans="3:12" s="2" customFormat="1" ht="18" customHeight="1">
      <c r="C21" s="5"/>
      <c r="F21" s="3"/>
      <c r="G21" s="6"/>
      <c r="H21" s="3"/>
      <c r="J21" s="3"/>
      <c r="L21" s="3"/>
    </row>
    <row r="22" spans="3:12" s="2" customFormat="1" ht="18" customHeight="1">
      <c r="C22" s="5"/>
      <c r="F22" s="3"/>
      <c r="H22" s="3"/>
      <c r="J22" s="3"/>
      <c r="L22" s="3"/>
    </row>
    <row r="23" spans="3:12" s="2" customFormat="1" ht="18" customHeight="1">
      <c r="C23" s="5"/>
      <c r="F23" s="3"/>
      <c r="H23" s="3"/>
      <c r="J23" s="3"/>
      <c r="L23" s="3"/>
    </row>
    <row r="24" spans="3:12" s="2" customFormat="1" ht="18" customHeight="1">
      <c r="C24" s="5"/>
      <c r="E24" s="6"/>
      <c r="F24" s="3"/>
      <c r="G24" s="6"/>
      <c r="H24" s="3"/>
      <c r="J24" s="3"/>
      <c r="L24" s="3"/>
    </row>
    <row r="25" spans="3:12" s="2" customFormat="1" ht="18" customHeight="1">
      <c r="C25" s="5"/>
      <c r="F25" s="3"/>
      <c r="H25" s="3"/>
      <c r="J25" s="3"/>
      <c r="L25" s="3"/>
    </row>
    <row r="26" spans="3:12" s="2" customFormat="1" ht="18" customHeight="1">
      <c r="C26" s="5"/>
      <c r="F26" s="3"/>
      <c r="H26" s="3"/>
      <c r="I26" s="6"/>
      <c r="J26" s="3"/>
      <c r="L26" s="3"/>
    </row>
    <row r="27" spans="3:12" s="2" customFormat="1" ht="18" customHeight="1"/>
    <row r="28" spans="3:12" s="2" customFormat="1" ht="18" customHeight="1"/>
    <row r="29" spans="3:12" s="2" customFormat="1" ht="18" customHeight="1"/>
    <row r="30" spans="3:12" s="2" customFormat="1" ht="18" customHeight="1"/>
    <row r="31" spans="3:12" s="2" customFormat="1" ht="18" customHeight="1"/>
    <row r="32" spans="3:12" s="2" customFormat="1" ht="18" customHeight="1"/>
    <row r="33" s="2" customFormat="1" ht="18" customHeight="1"/>
    <row r="34" s="2" customFormat="1" ht="18" customHeight="1"/>
    <row r="35" s="2" customFormat="1" ht="18" customHeight="1"/>
    <row r="36" s="2" customFormat="1" ht="18" customHeight="1"/>
    <row r="37" s="2" customFormat="1" ht="18" customHeight="1"/>
    <row r="38" s="2" customFormat="1" ht="18" customHeight="1"/>
    <row r="39" s="2" customFormat="1" ht="18" customHeight="1"/>
    <row r="40" s="2" customFormat="1" ht="18" customHeight="1"/>
    <row r="41" s="2" customFormat="1" ht="18" customHeight="1"/>
    <row r="42" s="2" customFormat="1" ht="18" customHeight="1"/>
    <row r="43" s="2" customFormat="1" ht="18" customHeight="1"/>
    <row r="44" s="2" customFormat="1" ht="18" customHeight="1"/>
    <row r="45" s="2" customFormat="1" ht="18" customHeight="1"/>
    <row r="46" s="2" customFormat="1" ht="18" customHeight="1"/>
    <row r="47" s="2" customFormat="1" ht="18" customHeight="1"/>
    <row r="48" s="2" customFormat="1" ht="18" customHeight="1"/>
    <row r="49" s="2" customFormat="1" ht="18" customHeight="1"/>
    <row r="50" s="2" customFormat="1" ht="18" customHeight="1"/>
    <row r="51" s="2" customFormat="1" ht="18" customHeight="1"/>
    <row r="52" s="2" customFormat="1" ht="18" customHeight="1"/>
    <row r="53" s="2" customFormat="1" ht="18" customHeight="1"/>
    <row r="54" s="2" customFormat="1" ht="18" customHeight="1"/>
    <row r="55" s="7" customFormat="1" ht="18" customHeight="1"/>
    <row r="56" s="7" customFormat="1" ht="18" customHeight="1"/>
    <row r="57" s="7" customFormat="1" ht="18" customHeight="1"/>
    <row r="58" s="7" customFormat="1" ht="18" customHeight="1"/>
    <row r="59" s="7" customFormat="1" ht="18" customHeight="1"/>
    <row r="60" s="7" customFormat="1" ht="18" customHeight="1"/>
    <row r="61" s="7" customFormat="1" ht="18" customHeight="1"/>
    <row r="62" s="7" customFormat="1" ht="18" customHeight="1"/>
    <row r="63" s="7" customFormat="1" ht="18" customHeight="1"/>
    <row r="64" s="7" customFormat="1" ht="18" customHeight="1"/>
    <row r="65" s="7" customFormat="1" ht="18" customHeight="1"/>
    <row r="66" s="7" customFormat="1" ht="18" customHeight="1"/>
    <row r="67" s="7" customFormat="1" ht="18" customHeight="1"/>
    <row r="68" s="7" customFormat="1" ht="18" customHeight="1"/>
    <row r="69" s="7" customFormat="1" ht="18" customHeight="1"/>
    <row r="70" s="7" customFormat="1" ht="18" customHeight="1"/>
    <row r="71" s="7" customFormat="1" ht="18" customHeight="1"/>
    <row r="72" s="7" customFormat="1" ht="18" customHeight="1"/>
    <row r="73" s="7" customFormat="1" ht="18" customHeight="1"/>
    <row r="74" s="7" customFormat="1" ht="18" customHeight="1"/>
    <row r="75" s="7" customFormat="1" ht="18" customHeight="1"/>
    <row r="76" s="7" customFormat="1" ht="18" customHeight="1"/>
    <row r="77" s="7" customFormat="1" ht="18" customHeight="1"/>
    <row r="78" s="7" customFormat="1" ht="18" customHeight="1"/>
    <row r="79" s="7" customFormat="1" ht="18" customHeight="1"/>
    <row r="80" s="7" customFormat="1" ht="18" customHeight="1"/>
    <row r="81" s="7" customFormat="1" ht="18" customHeight="1"/>
    <row r="82" s="7" customFormat="1" ht="18" customHeight="1"/>
    <row r="83" s="7" customFormat="1" ht="18" customHeight="1"/>
    <row r="84" s="7" customFormat="1" ht="18" customHeight="1"/>
    <row r="85" s="7" customFormat="1" ht="18" customHeight="1"/>
    <row r="86" s="7" customFormat="1" ht="18" customHeight="1"/>
    <row r="87" s="7" customFormat="1" ht="18" customHeight="1"/>
    <row r="88" s="7" customFormat="1" ht="18" customHeight="1"/>
    <row r="89" s="7" customFormat="1" ht="18" customHeight="1"/>
    <row r="90" s="7" customFormat="1" ht="18" customHeight="1"/>
    <row r="91" s="7" customFormat="1" ht="18" customHeight="1"/>
    <row r="92" s="2" customFormat="1" ht="18" customHeight="1"/>
    <row r="93" s="2" customFormat="1" ht="18" customHeight="1"/>
    <row r="94" s="2" customFormat="1" ht="18" customHeight="1"/>
    <row r="95" s="2" customFormat="1" ht="18" customHeight="1"/>
    <row r="96" s="2" customFormat="1" ht="18" customHeight="1"/>
    <row r="97" s="2" customFormat="1" ht="18" customHeight="1"/>
    <row r="98" s="2" customFormat="1" ht="18" customHeight="1"/>
    <row r="99" s="2" customFormat="1" ht="18" customHeight="1"/>
    <row r="100" s="2" customFormat="1" ht="18" customHeight="1"/>
    <row r="101" s="2" customFormat="1" ht="18" customHeight="1"/>
    <row r="102" s="2" customFormat="1" ht="18" customHeight="1"/>
    <row r="103" s="2" customFormat="1" ht="18" customHeight="1"/>
    <row r="104" s="2" customFormat="1" ht="18" customHeight="1"/>
    <row r="105" s="2" customFormat="1" ht="18" customHeight="1"/>
    <row r="106" s="2" customFormat="1" ht="18" customHeight="1"/>
    <row r="107" s="2" customFormat="1" ht="18" customHeight="1"/>
    <row r="108" s="2" customFormat="1" ht="18" customHeight="1"/>
    <row r="109" s="2" customFormat="1" ht="18" customHeight="1"/>
    <row r="110" s="2" customFormat="1" ht="18" customHeight="1"/>
    <row r="111" s="2" customFormat="1" ht="18" customHeight="1"/>
    <row r="112" s="2" customFormat="1" ht="18" customHeight="1"/>
    <row r="113" s="2" customFormat="1" ht="18" customHeight="1"/>
    <row r="114" s="2" customFormat="1" ht="18" customHeight="1"/>
    <row r="115" s="2" customFormat="1" ht="18" customHeight="1"/>
    <row r="116" s="2" customFormat="1" ht="18" customHeight="1"/>
    <row r="117" s="2" customFormat="1" ht="18" customHeight="1"/>
    <row r="118" s="2" customFormat="1" ht="18" customHeight="1"/>
    <row r="119" s="2" customFormat="1" ht="18" customHeight="1"/>
    <row r="120" s="2" customFormat="1" ht="18" customHeight="1"/>
    <row r="121" s="2" customFormat="1" ht="18" customHeight="1"/>
    <row r="122" s="2" customFormat="1" ht="18" customHeight="1"/>
    <row r="123" s="2" customFormat="1" ht="18" customHeight="1"/>
    <row r="124" s="2" customFormat="1" ht="18" customHeight="1"/>
    <row r="125" s="2" customFormat="1" ht="18" customHeight="1"/>
    <row r="126" s="2" customFormat="1" ht="18" customHeight="1"/>
    <row r="127" s="2" customFormat="1" ht="18" customHeight="1"/>
    <row r="128" s="2" customFormat="1" ht="18" customHeight="1"/>
    <row r="129" s="2" customFormat="1" ht="18" customHeight="1"/>
    <row r="130" s="2" customFormat="1" ht="18" customHeight="1"/>
    <row r="131" s="2" customFormat="1" ht="18" customHeight="1"/>
    <row r="132" s="2" customFormat="1" ht="18" customHeight="1"/>
    <row r="133" s="2" customFormat="1" ht="18" customHeight="1"/>
    <row r="134" s="2" customFormat="1" ht="18" customHeight="1"/>
    <row r="135" s="2" customFormat="1" ht="18" customHeight="1"/>
    <row r="136" s="2" customFormat="1" ht="18" customHeight="1"/>
    <row r="137" s="2" customFormat="1" ht="18" customHeight="1"/>
    <row r="138" s="2" customFormat="1" ht="18" customHeight="1"/>
    <row r="139" s="2" customFormat="1" ht="18" customHeight="1"/>
    <row r="140" s="2" customFormat="1" ht="18" customHeight="1"/>
    <row r="141" s="2" customFormat="1" ht="18" customHeight="1"/>
    <row r="142" s="2" customFormat="1" ht="18" customHeight="1"/>
    <row r="143" s="2" customFormat="1" ht="18" customHeight="1"/>
    <row r="144" s="2" customFormat="1" ht="18" customHeight="1"/>
    <row r="145" s="2" customFormat="1" ht="18" customHeight="1"/>
    <row r="146" s="2" customFormat="1" ht="18" customHeight="1"/>
    <row r="147" s="2" customFormat="1" ht="18" customHeight="1"/>
    <row r="148" s="2" customFormat="1" ht="18" customHeight="1"/>
    <row r="149" s="2" customFormat="1" ht="18" customHeight="1"/>
    <row r="150" s="2" customFormat="1" ht="18" customHeight="1"/>
    <row r="151" s="2" customFormat="1" ht="18" customHeight="1"/>
    <row r="152" s="2" customFormat="1" ht="18" customHeight="1"/>
    <row r="153" s="2" customFormat="1" ht="18" customHeight="1"/>
    <row r="154" s="2" customFormat="1" ht="18" customHeight="1"/>
    <row r="155" s="2" customFormat="1" ht="18" customHeight="1"/>
    <row r="156" s="2" customFormat="1" ht="18" customHeight="1"/>
    <row r="157" s="2" customFormat="1" ht="18" customHeight="1"/>
    <row r="158" s="2" customFormat="1" ht="18" customHeight="1"/>
    <row r="159" s="2" customFormat="1" ht="18" customHeight="1"/>
    <row r="160" s="2" customFormat="1" ht="18" customHeight="1"/>
    <row r="161" s="2" customFormat="1" ht="18" customHeight="1"/>
    <row r="162" s="2" customFormat="1" ht="18" customHeight="1"/>
    <row r="163" s="2" customFormat="1" ht="18" customHeight="1"/>
    <row r="164" s="2" customFormat="1" ht="18" customHeight="1"/>
    <row r="165" s="2" customFormat="1" ht="18" customHeight="1"/>
    <row r="166" s="2" customFormat="1" ht="18" customHeight="1"/>
    <row r="167" s="2" customFormat="1" ht="18" customHeight="1"/>
    <row r="168" s="2" customFormat="1" ht="18" customHeight="1"/>
    <row r="169" s="2" customFormat="1" ht="18" customHeight="1"/>
    <row r="170" s="2" customFormat="1" ht="18" customHeight="1"/>
    <row r="171" s="2" customFormat="1" ht="18" customHeight="1"/>
    <row r="172" s="2" customFormat="1" ht="18" customHeight="1"/>
    <row r="173" s="2" customFormat="1" ht="18" customHeight="1"/>
    <row r="174" s="2" customFormat="1" ht="18" customHeight="1"/>
    <row r="175" s="2" customFormat="1" ht="18" customHeight="1"/>
    <row r="176" s="2" customFormat="1" ht="18" customHeight="1"/>
    <row r="177" s="2" customFormat="1" ht="18" customHeight="1"/>
    <row r="178" s="2" customFormat="1" ht="18" customHeight="1"/>
    <row r="179" s="2" customFormat="1" ht="18" customHeight="1"/>
    <row r="180" s="2" customFormat="1" ht="18" customHeight="1"/>
    <row r="181" s="2" customFormat="1" ht="18" customHeight="1"/>
    <row r="182" s="2" customFormat="1" ht="18" customHeight="1"/>
    <row r="183" s="2" customFormat="1" ht="18" customHeight="1"/>
    <row r="184" s="2" customFormat="1" ht="18" customHeight="1"/>
    <row r="185" s="2" customFormat="1" ht="18" customHeight="1"/>
    <row r="186" s="2" customFormat="1" ht="18" customHeight="1"/>
    <row r="187" s="2" customFormat="1" ht="18" customHeight="1"/>
    <row r="188" s="2" customFormat="1" ht="18" customHeight="1"/>
    <row r="189" s="2" customFormat="1" ht="18" customHeight="1"/>
    <row r="190" s="2" customFormat="1" ht="18" customHeight="1"/>
    <row r="191" s="2" customFormat="1" ht="18" customHeight="1"/>
    <row r="192" s="2" customFormat="1" ht="18" customHeight="1"/>
    <row r="193" s="2" customFormat="1" ht="18" customHeight="1"/>
    <row r="194" s="2" customFormat="1" ht="18" customHeight="1"/>
    <row r="195" s="2" customFormat="1" ht="18" customHeight="1"/>
    <row r="196" s="2" customFormat="1" ht="18" customHeight="1"/>
    <row r="197" s="2" customFormat="1" ht="18" customHeight="1"/>
    <row r="198" s="2" customFormat="1" ht="18" customHeight="1"/>
    <row r="199" s="2" customFormat="1" ht="18" customHeight="1"/>
    <row r="200" s="2" customFormat="1" ht="18" customHeight="1"/>
    <row r="201" s="2" customFormat="1" ht="18" customHeight="1"/>
    <row r="202" s="2" customFormat="1" ht="18" customHeight="1"/>
    <row r="203" s="2" customFormat="1" ht="18" customHeight="1"/>
    <row r="204" s="2" customFormat="1" ht="18" customHeight="1"/>
    <row r="205" s="2" customFormat="1" ht="18" customHeight="1"/>
    <row r="206" s="2" customFormat="1" ht="18" customHeight="1"/>
    <row r="207" s="2" customFormat="1" ht="18" customHeight="1"/>
    <row r="208" s="2" customFormat="1" ht="18" customHeight="1"/>
    <row r="209" s="2" customFormat="1" ht="18" customHeight="1"/>
    <row r="210" s="2" customFormat="1" ht="18" customHeight="1"/>
    <row r="211" s="2" customFormat="1" ht="18" customHeight="1"/>
    <row r="212" s="2" customFormat="1" ht="18" customHeight="1"/>
    <row r="213" s="2" customFormat="1" ht="18" customHeight="1"/>
    <row r="214" s="2" customFormat="1" ht="18" customHeight="1"/>
    <row r="215" s="2" customFormat="1" ht="18" customHeight="1"/>
    <row r="216" s="2" customFormat="1" ht="18" customHeight="1"/>
    <row r="217" s="2" customFormat="1" ht="18" customHeight="1"/>
    <row r="218" s="2" customFormat="1" ht="18" customHeight="1"/>
    <row r="219" s="2" customFormat="1" ht="18" customHeight="1"/>
    <row r="220" s="2" customFormat="1" ht="18" customHeight="1"/>
    <row r="221" s="2" customFormat="1" ht="18" customHeight="1"/>
    <row r="222" s="2" customFormat="1" ht="18" customHeight="1"/>
    <row r="223" s="2" customFormat="1" ht="18" customHeight="1"/>
    <row r="224" s="2" customFormat="1" ht="18" customHeight="1"/>
    <row r="225" s="2" customFormat="1" ht="18" customHeight="1"/>
    <row r="226" s="2" customFormat="1" ht="18" customHeight="1"/>
    <row r="227" s="2" customFormat="1" ht="18" customHeight="1"/>
  </sheetData>
  <mergeCells count="15">
    <mergeCell ref="G13:H13"/>
    <mergeCell ref="G14:H14"/>
    <mergeCell ref="G9:H9"/>
    <mergeCell ref="G10:H10"/>
    <mergeCell ref="G11:H11"/>
    <mergeCell ref="G12:H12"/>
    <mergeCell ref="G5:H5"/>
    <mergeCell ref="G6:H6"/>
    <mergeCell ref="G7:H7"/>
    <mergeCell ref="G8:H8"/>
    <mergeCell ref="A1:H1"/>
    <mergeCell ref="G3:H3"/>
    <mergeCell ref="G4:H4"/>
    <mergeCell ref="A2:H2"/>
    <mergeCell ref="A4:B4"/>
  </mergeCells>
  <phoneticPr fontId="2" type="noConversion"/>
  <pageMargins left="0.74803149606299213" right="0.35433070866141736" top="0.78740157480314965" bottom="0.78740157480314965" header="0.51181102362204722" footer="0.51181102362204722"/>
  <pageSetup paperSize="9" scale="8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R53"/>
  <sheetViews>
    <sheetView view="pageBreakPreview" zoomScale="85" zoomScaleNormal="70" zoomScaleSheetLayoutView="85" workbookViewId="0">
      <selection activeCell="L28" sqref="L28"/>
    </sheetView>
  </sheetViews>
  <sheetFormatPr defaultRowHeight="13.5"/>
  <cols>
    <col min="1" max="16384" width="8.88671875" style="41"/>
  </cols>
  <sheetData>
    <row r="1" spans="1:18">
      <c r="A1" s="38"/>
      <c r="B1" s="39"/>
      <c r="C1" s="39"/>
      <c r="D1" s="39"/>
      <c r="E1" s="39"/>
      <c r="F1" s="39"/>
      <c r="G1" s="39"/>
      <c r="H1" s="39"/>
      <c r="I1" s="40"/>
      <c r="J1" s="42"/>
      <c r="K1" s="43"/>
      <c r="L1" s="43"/>
      <c r="M1" s="43"/>
      <c r="N1" s="43"/>
      <c r="O1" s="43"/>
      <c r="P1" s="43"/>
      <c r="Q1" s="43"/>
      <c r="R1" s="43"/>
    </row>
    <row r="2" spans="1:18">
      <c r="A2" s="42"/>
      <c r="B2" s="43"/>
      <c r="C2" s="43"/>
      <c r="D2" s="43"/>
      <c r="E2" s="43"/>
      <c r="F2" s="43"/>
      <c r="G2" s="43"/>
      <c r="H2" s="43"/>
      <c r="I2" s="44"/>
      <c r="J2" s="42"/>
      <c r="K2" s="43"/>
      <c r="L2" s="43"/>
      <c r="M2" s="43"/>
      <c r="N2" s="43"/>
      <c r="O2" s="43"/>
      <c r="P2" s="43"/>
      <c r="Q2" s="43"/>
      <c r="R2" s="43"/>
    </row>
    <row r="3" spans="1:18">
      <c r="A3" s="42"/>
      <c r="B3" s="43"/>
      <c r="C3" s="43"/>
      <c r="D3" s="43"/>
      <c r="E3" s="43"/>
      <c r="F3" s="43"/>
      <c r="G3" s="43"/>
      <c r="H3" s="43"/>
      <c r="I3" s="44"/>
      <c r="J3" s="42"/>
      <c r="K3" s="43"/>
      <c r="L3" s="43"/>
      <c r="M3" s="43"/>
      <c r="N3" s="43"/>
      <c r="O3" s="43"/>
      <c r="P3" s="43"/>
      <c r="Q3" s="43"/>
      <c r="R3" s="43"/>
    </row>
    <row r="4" spans="1:18">
      <c r="A4" s="42"/>
      <c r="B4" s="43"/>
      <c r="C4" s="43"/>
      <c r="D4" s="43"/>
      <c r="E4" s="43"/>
      <c r="F4" s="43"/>
      <c r="G4" s="43"/>
      <c r="H4" s="43"/>
      <c r="I4" s="44"/>
      <c r="J4" s="42"/>
      <c r="K4" s="43"/>
      <c r="L4" s="43"/>
      <c r="M4" s="43"/>
      <c r="N4" s="43"/>
      <c r="O4" s="43"/>
      <c r="P4" s="43"/>
      <c r="Q4" s="43"/>
      <c r="R4" s="43"/>
    </row>
    <row r="5" spans="1:18">
      <c r="A5" s="42"/>
      <c r="B5" s="43"/>
      <c r="C5" s="43"/>
      <c r="D5" s="43"/>
      <c r="E5" s="43"/>
      <c r="F5" s="43"/>
      <c r="G5" s="43"/>
      <c r="H5" s="43"/>
      <c r="I5" s="44"/>
      <c r="J5" s="42"/>
      <c r="K5" s="43"/>
      <c r="L5" s="43"/>
      <c r="M5" s="43"/>
      <c r="N5" s="43"/>
      <c r="O5" s="43"/>
      <c r="P5" s="43"/>
      <c r="Q5" s="43"/>
      <c r="R5" s="43"/>
    </row>
    <row r="6" spans="1:18">
      <c r="A6" s="42"/>
      <c r="B6" s="43"/>
      <c r="C6" s="43"/>
      <c r="D6" s="43"/>
      <c r="E6" s="43"/>
      <c r="F6" s="43"/>
      <c r="G6" s="43"/>
      <c r="H6" s="43"/>
      <c r="I6" s="44"/>
      <c r="J6" s="42"/>
      <c r="K6" s="43"/>
      <c r="L6" s="43"/>
      <c r="M6" s="43"/>
      <c r="N6" s="43"/>
      <c r="O6" s="43"/>
      <c r="P6" s="43"/>
      <c r="Q6" s="43"/>
      <c r="R6" s="43"/>
    </row>
    <row r="7" spans="1:18">
      <c r="A7" s="42"/>
      <c r="B7" s="43"/>
      <c r="C7" s="43"/>
      <c r="D7" s="43"/>
      <c r="E7" s="43"/>
      <c r="F7" s="43"/>
      <c r="G7" s="43"/>
      <c r="H7" s="43"/>
      <c r="I7" s="44"/>
      <c r="J7" s="42"/>
      <c r="K7" s="43"/>
      <c r="L7" s="43"/>
      <c r="M7" s="43"/>
      <c r="N7" s="43"/>
      <c r="O7" s="43"/>
      <c r="P7" s="43"/>
      <c r="Q7" s="43"/>
      <c r="R7" s="43"/>
    </row>
    <row r="8" spans="1:18">
      <c r="A8" s="42"/>
      <c r="B8" s="43"/>
      <c r="C8" s="43"/>
      <c r="D8" s="43"/>
      <c r="E8" s="43"/>
      <c r="F8" s="43"/>
      <c r="G8" s="43"/>
      <c r="H8" s="43"/>
      <c r="I8" s="44"/>
      <c r="J8" s="42"/>
      <c r="K8" s="43"/>
      <c r="L8" s="43"/>
      <c r="M8" s="43"/>
      <c r="N8" s="43"/>
      <c r="O8" s="43"/>
      <c r="P8" s="43"/>
      <c r="Q8" s="43"/>
      <c r="R8" s="43"/>
    </row>
    <row r="9" spans="1:18">
      <c r="A9" s="42"/>
      <c r="B9" s="43"/>
      <c r="C9" s="43"/>
      <c r="D9" s="43"/>
      <c r="E9" s="43"/>
      <c r="F9" s="43"/>
      <c r="G9" s="43"/>
      <c r="H9" s="43"/>
      <c r="I9" s="44"/>
      <c r="J9" s="42"/>
      <c r="K9" s="43"/>
      <c r="L9" s="43"/>
      <c r="M9" s="43"/>
      <c r="N9" s="43"/>
      <c r="O9" s="43"/>
      <c r="P9" s="43"/>
      <c r="Q9" s="43"/>
      <c r="R9" s="43"/>
    </row>
    <row r="10" spans="1:18">
      <c r="A10" s="42"/>
      <c r="B10" s="43"/>
      <c r="C10" s="43"/>
      <c r="D10" s="43"/>
      <c r="E10" s="43"/>
      <c r="F10" s="43"/>
      <c r="G10" s="43"/>
      <c r="H10" s="43"/>
      <c r="I10" s="44"/>
      <c r="J10" s="42"/>
      <c r="K10" s="43"/>
      <c r="L10" s="43"/>
      <c r="M10" s="43"/>
      <c r="N10" s="43"/>
      <c r="O10" s="43"/>
      <c r="P10" s="43"/>
      <c r="Q10" s="43"/>
      <c r="R10" s="43"/>
    </row>
    <row r="11" spans="1:18">
      <c r="A11" s="42"/>
      <c r="B11" s="43"/>
      <c r="C11" s="43"/>
      <c r="D11" s="43"/>
      <c r="E11" s="43"/>
      <c r="F11" s="43"/>
      <c r="G11" s="43"/>
      <c r="H11" s="43"/>
      <c r="I11" s="44"/>
      <c r="J11" s="42"/>
      <c r="K11" s="43"/>
      <c r="L11" s="43"/>
      <c r="M11" s="43"/>
      <c r="N11" s="43"/>
      <c r="O11" s="43"/>
      <c r="P11" s="43"/>
      <c r="Q11" s="43"/>
      <c r="R11" s="43"/>
    </row>
    <row r="12" spans="1:18">
      <c r="A12" s="42"/>
      <c r="B12" s="43"/>
      <c r="C12" s="43"/>
      <c r="D12" s="43"/>
      <c r="E12" s="43"/>
      <c r="F12" s="43"/>
      <c r="G12" s="43"/>
      <c r="H12" s="43"/>
      <c r="I12" s="44"/>
      <c r="J12" s="42"/>
      <c r="K12" s="43"/>
      <c r="L12" s="43"/>
      <c r="M12" s="43"/>
      <c r="N12" s="43"/>
      <c r="O12" s="43"/>
      <c r="P12" s="43"/>
      <c r="Q12" s="43"/>
      <c r="R12" s="43"/>
    </row>
    <row r="13" spans="1:18">
      <c r="A13" s="42"/>
      <c r="B13" s="43"/>
      <c r="C13" s="43"/>
      <c r="D13" s="43"/>
      <c r="E13" s="43"/>
      <c r="F13" s="43"/>
      <c r="G13" s="43"/>
      <c r="H13" s="43"/>
      <c r="I13" s="44"/>
      <c r="J13" s="42"/>
      <c r="K13" s="43"/>
      <c r="L13" s="43"/>
      <c r="M13" s="43"/>
      <c r="N13" s="43"/>
      <c r="O13" s="43"/>
      <c r="P13" s="43"/>
      <c r="Q13" s="43"/>
      <c r="R13" s="43"/>
    </row>
    <row r="14" spans="1:18">
      <c r="A14" s="42"/>
      <c r="B14" s="43"/>
      <c r="C14" s="43"/>
      <c r="D14" s="43"/>
      <c r="E14" s="43"/>
      <c r="F14" s="43"/>
      <c r="G14" s="43"/>
      <c r="H14" s="43"/>
      <c r="I14" s="44"/>
      <c r="J14" s="42"/>
      <c r="K14" s="43"/>
      <c r="L14" s="43"/>
      <c r="M14" s="43"/>
      <c r="N14" s="43"/>
      <c r="O14" s="43"/>
      <c r="P14" s="43"/>
      <c r="Q14" s="43"/>
      <c r="R14" s="43"/>
    </row>
    <row r="15" spans="1:18">
      <c r="A15" s="42"/>
      <c r="B15" s="43"/>
      <c r="C15" s="43"/>
      <c r="D15" s="43"/>
      <c r="E15" s="43"/>
      <c r="F15" s="43"/>
      <c r="G15" s="43"/>
      <c r="H15" s="43"/>
      <c r="I15" s="44"/>
      <c r="J15" s="42"/>
      <c r="K15" s="43"/>
      <c r="L15" s="43"/>
      <c r="M15" s="43"/>
      <c r="N15" s="43"/>
      <c r="O15" s="43"/>
      <c r="P15" s="43"/>
      <c r="Q15" s="43"/>
      <c r="R15" s="43"/>
    </row>
    <row r="16" spans="1:18">
      <c r="A16" s="42"/>
      <c r="B16" s="43"/>
      <c r="C16" s="43"/>
      <c r="D16" s="43"/>
      <c r="E16" s="43"/>
      <c r="F16" s="43"/>
      <c r="G16" s="43"/>
      <c r="H16" s="43"/>
      <c r="I16" s="44"/>
      <c r="J16" s="42"/>
      <c r="K16" s="43"/>
      <c r="L16" s="43"/>
      <c r="M16" s="43"/>
      <c r="N16" s="43"/>
      <c r="O16" s="43"/>
      <c r="P16" s="43"/>
      <c r="Q16" s="43"/>
      <c r="R16" s="43"/>
    </row>
    <row r="17" spans="1:18">
      <c r="A17" s="42"/>
      <c r="B17" s="43"/>
      <c r="C17" s="43"/>
      <c r="D17" s="43"/>
      <c r="E17" s="43"/>
      <c r="F17" s="43"/>
      <c r="G17" s="43"/>
      <c r="H17" s="43"/>
      <c r="I17" s="44"/>
      <c r="J17" s="42"/>
      <c r="K17" s="43"/>
      <c r="L17" s="43"/>
      <c r="M17" s="43"/>
      <c r="N17" s="43"/>
      <c r="O17" s="43"/>
      <c r="P17" s="43"/>
      <c r="Q17" s="43"/>
      <c r="R17" s="43"/>
    </row>
    <row r="18" spans="1:18">
      <c r="A18" s="42"/>
      <c r="B18" s="43"/>
      <c r="C18" s="43"/>
      <c r="D18" s="43"/>
      <c r="E18" s="43"/>
      <c r="F18" s="43"/>
      <c r="G18" s="43"/>
      <c r="H18" s="43"/>
      <c r="I18" s="44"/>
      <c r="J18" s="42"/>
      <c r="K18" s="43"/>
      <c r="L18" s="43"/>
      <c r="M18" s="43"/>
      <c r="N18" s="43"/>
      <c r="O18" s="43"/>
      <c r="P18" s="43"/>
      <c r="Q18" s="43"/>
      <c r="R18" s="43"/>
    </row>
    <row r="19" spans="1:18">
      <c r="A19" s="42"/>
      <c r="B19" s="43"/>
      <c r="C19" s="43"/>
      <c r="D19" s="43"/>
      <c r="E19" s="43"/>
      <c r="F19" s="43"/>
      <c r="G19" s="43"/>
      <c r="H19" s="43"/>
      <c r="I19" s="44"/>
      <c r="J19" s="42"/>
      <c r="K19" s="43"/>
      <c r="L19" s="43"/>
      <c r="M19" s="43"/>
      <c r="N19" s="43"/>
      <c r="O19" s="43"/>
      <c r="P19" s="43"/>
      <c r="Q19" s="43"/>
      <c r="R19" s="43"/>
    </row>
    <row r="20" spans="1:18">
      <c r="A20" s="42"/>
      <c r="B20" s="43"/>
      <c r="C20" s="43"/>
      <c r="D20" s="43"/>
      <c r="E20" s="43"/>
      <c r="F20" s="43"/>
      <c r="G20" s="43"/>
      <c r="H20" s="43"/>
      <c r="I20" s="44"/>
      <c r="J20" s="42"/>
      <c r="K20" s="43"/>
      <c r="L20" s="43"/>
      <c r="M20" s="43"/>
      <c r="N20" s="43"/>
      <c r="O20" s="43"/>
      <c r="P20" s="43"/>
      <c r="Q20" s="43"/>
      <c r="R20" s="43"/>
    </row>
    <row r="21" spans="1:18">
      <c r="A21" s="42"/>
      <c r="B21" s="43"/>
      <c r="C21" s="43"/>
      <c r="D21" s="43"/>
      <c r="E21" s="43"/>
      <c r="F21" s="43"/>
      <c r="G21" s="43"/>
      <c r="H21" s="43"/>
      <c r="I21" s="44"/>
      <c r="J21" s="42"/>
      <c r="K21" s="43"/>
      <c r="L21" s="43"/>
      <c r="M21" s="43"/>
      <c r="N21" s="43"/>
      <c r="O21" s="43"/>
      <c r="P21" s="43"/>
      <c r="Q21" s="43"/>
      <c r="R21" s="43"/>
    </row>
    <row r="22" spans="1:18">
      <c r="A22" s="42"/>
      <c r="B22" s="43"/>
      <c r="C22" s="43"/>
      <c r="D22" s="43"/>
      <c r="E22" s="43"/>
      <c r="F22" s="43"/>
      <c r="G22" s="43"/>
      <c r="H22" s="43"/>
      <c r="I22" s="44"/>
      <c r="J22" s="42"/>
      <c r="K22" s="43"/>
      <c r="L22" s="43"/>
      <c r="M22" s="43"/>
      <c r="N22" s="43"/>
      <c r="O22" s="43"/>
      <c r="P22" s="43"/>
      <c r="Q22" s="43"/>
      <c r="R22" s="43"/>
    </row>
    <row r="23" spans="1:18">
      <c r="A23" s="42"/>
      <c r="B23" s="43"/>
      <c r="C23" s="43"/>
      <c r="D23" s="43"/>
      <c r="E23" s="43"/>
      <c r="F23" s="43"/>
      <c r="G23" s="43"/>
      <c r="H23" s="43"/>
      <c r="I23" s="44"/>
      <c r="J23" s="42"/>
      <c r="K23" s="43"/>
      <c r="L23" s="43"/>
      <c r="M23" s="43"/>
      <c r="N23" s="43"/>
      <c r="O23" s="43"/>
      <c r="P23" s="43"/>
      <c r="Q23" s="43"/>
      <c r="R23" s="43"/>
    </row>
    <row r="24" spans="1:18">
      <c r="A24" s="42"/>
      <c r="B24" s="43"/>
      <c r="C24" s="43"/>
      <c r="D24" s="43"/>
      <c r="E24" s="43"/>
      <c r="F24" s="43"/>
      <c r="G24" s="43"/>
      <c r="H24" s="43"/>
      <c r="I24" s="44"/>
      <c r="J24" s="42"/>
      <c r="K24" s="43"/>
      <c r="L24" s="43"/>
      <c r="M24" s="43"/>
      <c r="N24" s="43"/>
      <c r="O24" s="43"/>
      <c r="P24" s="43"/>
      <c r="Q24" s="43"/>
      <c r="R24" s="43"/>
    </row>
    <row r="25" spans="1:18">
      <c r="A25" s="42"/>
      <c r="B25" s="43"/>
      <c r="C25" s="43"/>
      <c r="D25" s="43"/>
      <c r="E25" s="43"/>
      <c r="F25" s="43"/>
      <c r="G25" s="43"/>
      <c r="H25" s="43"/>
      <c r="I25" s="44"/>
      <c r="J25" s="42"/>
      <c r="K25" s="43"/>
      <c r="L25" s="43"/>
      <c r="M25" s="43"/>
      <c r="N25" s="43"/>
      <c r="O25" s="43"/>
      <c r="P25" s="43"/>
      <c r="Q25" s="43"/>
      <c r="R25" s="43"/>
    </row>
    <row r="26" spans="1:18">
      <c r="A26" s="42"/>
      <c r="B26" s="43"/>
      <c r="C26" s="43"/>
      <c r="D26" s="43"/>
      <c r="E26" s="43"/>
      <c r="F26" s="43"/>
      <c r="G26" s="43"/>
      <c r="H26" s="43"/>
      <c r="I26" s="44"/>
      <c r="J26" s="42"/>
      <c r="K26" s="43"/>
      <c r="L26" s="43"/>
      <c r="M26" s="43"/>
      <c r="N26" s="43"/>
      <c r="O26" s="43"/>
      <c r="P26" s="43"/>
      <c r="Q26" s="43"/>
      <c r="R26" s="43"/>
    </row>
    <row r="27" spans="1:18">
      <c r="A27" s="42"/>
      <c r="B27" s="43"/>
      <c r="C27" s="43"/>
      <c r="D27" s="43"/>
      <c r="E27" s="43"/>
      <c r="F27" s="43"/>
      <c r="G27" s="43"/>
      <c r="H27" s="43"/>
      <c r="I27" s="44"/>
      <c r="J27" s="42"/>
      <c r="K27" s="43"/>
      <c r="L27" s="43"/>
      <c r="M27" s="43"/>
      <c r="N27" s="43"/>
      <c r="O27" s="43"/>
      <c r="P27" s="43"/>
      <c r="Q27" s="43"/>
      <c r="R27" s="43"/>
    </row>
    <row r="28" spans="1:18">
      <c r="A28" s="42"/>
      <c r="B28" s="43"/>
      <c r="C28" s="43"/>
      <c r="D28" s="43"/>
      <c r="E28" s="43"/>
      <c r="F28" s="43"/>
      <c r="G28" s="43"/>
      <c r="H28" s="43"/>
      <c r="I28" s="44"/>
      <c r="J28" s="42"/>
      <c r="K28" s="43"/>
      <c r="L28" s="43"/>
      <c r="M28" s="43"/>
      <c r="N28" s="43"/>
      <c r="O28" s="43"/>
      <c r="P28" s="43"/>
      <c r="Q28" s="43"/>
      <c r="R28" s="43"/>
    </row>
    <row r="29" spans="1:18">
      <c r="A29" s="42"/>
      <c r="B29" s="43"/>
      <c r="C29" s="43"/>
      <c r="D29" s="43"/>
      <c r="E29" s="43"/>
      <c r="F29" s="43"/>
      <c r="G29" s="43"/>
      <c r="H29" s="43"/>
      <c r="I29" s="44"/>
      <c r="J29" s="42"/>
      <c r="K29" s="43"/>
      <c r="L29" s="43"/>
      <c r="M29" s="43"/>
      <c r="N29" s="43"/>
      <c r="O29" s="43"/>
      <c r="P29" s="43"/>
      <c r="Q29" s="43"/>
      <c r="R29" s="43"/>
    </row>
    <row r="30" spans="1:18">
      <c r="A30" s="42"/>
      <c r="B30" s="43"/>
      <c r="C30" s="43"/>
      <c r="D30" s="43"/>
      <c r="E30" s="43"/>
      <c r="F30" s="43"/>
      <c r="G30" s="43"/>
      <c r="H30" s="43"/>
      <c r="I30" s="44"/>
      <c r="J30" s="42"/>
      <c r="K30" s="43"/>
      <c r="L30" s="43"/>
      <c r="M30" s="43"/>
      <c r="N30" s="43"/>
      <c r="O30" s="43"/>
      <c r="P30" s="43"/>
      <c r="Q30" s="43"/>
      <c r="R30" s="43"/>
    </row>
    <row r="31" spans="1:18">
      <c r="A31" s="42"/>
      <c r="B31" s="43"/>
      <c r="C31" s="43"/>
      <c r="D31" s="43"/>
      <c r="E31" s="43"/>
      <c r="F31" s="43"/>
      <c r="G31" s="43"/>
      <c r="H31" s="43"/>
      <c r="I31" s="44"/>
      <c r="J31" s="42"/>
      <c r="K31" s="43"/>
      <c r="L31" s="43"/>
      <c r="M31" s="43"/>
      <c r="N31" s="43"/>
      <c r="O31" s="43"/>
      <c r="P31" s="43"/>
      <c r="Q31" s="43"/>
      <c r="R31" s="43"/>
    </row>
    <row r="32" spans="1:18">
      <c r="A32" s="42"/>
      <c r="B32" s="43"/>
      <c r="C32" s="43"/>
      <c r="D32" s="43"/>
      <c r="E32" s="43"/>
      <c r="F32" s="43"/>
      <c r="G32" s="43"/>
      <c r="H32" s="43"/>
      <c r="I32" s="44"/>
      <c r="J32" s="42"/>
      <c r="K32" s="43"/>
      <c r="L32" s="43"/>
      <c r="M32" s="43"/>
      <c r="N32" s="43"/>
      <c r="O32" s="43"/>
      <c r="P32" s="43"/>
      <c r="Q32" s="43"/>
      <c r="R32" s="43"/>
    </row>
    <row r="33" spans="1:18">
      <c r="A33" s="42"/>
      <c r="B33" s="43"/>
      <c r="C33" s="43"/>
      <c r="D33" s="43"/>
      <c r="E33" s="43"/>
      <c r="F33" s="43"/>
      <c r="G33" s="43"/>
      <c r="H33" s="43"/>
      <c r="I33" s="44"/>
      <c r="J33" s="42"/>
      <c r="K33" s="43"/>
      <c r="L33" s="43"/>
      <c r="M33" s="43"/>
      <c r="N33" s="43"/>
      <c r="O33" s="43"/>
      <c r="P33" s="43"/>
      <c r="Q33" s="43"/>
      <c r="R33" s="43"/>
    </row>
    <row r="34" spans="1:18">
      <c r="A34" s="42"/>
      <c r="B34" s="43"/>
      <c r="C34" s="43"/>
      <c r="D34" s="43"/>
      <c r="E34" s="43"/>
      <c r="F34" s="43"/>
      <c r="G34" s="43"/>
      <c r="H34" s="43"/>
      <c r="I34" s="44"/>
      <c r="J34" s="42"/>
      <c r="K34" s="43"/>
      <c r="L34" s="43"/>
      <c r="M34" s="43"/>
      <c r="N34" s="43"/>
      <c r="O34" s="43"/>
      <c r="P34" s="43"/>
      <c r="Q34" s="43"/>
      <c r="R34" s="43"/>
    </row>
    <row r="35" spans="1:18">
      <c r="A35" s="42"/>
      <c r="B35" s="43"/>
      <c r="C35" s="43"/>
      <c r="D35" s="43"/>
      <c r="E35" s="43"/>
      <c r="F35" s="43"/>
      <c r="G35" s="43"/>
      <c r="H35" s="43"/>
      <c r="I35" s="44"/>
      <c r="J35" s="42"/>
      <c r="K35" s="43"/>
      <c r="L35" s="43"/>
      <c r="M35" s="43"/>
      <c r="N35" s="43"/>
      <c r="O35" s="43"/>
      <c r="P35" s="43"/>
      <c r="Q35" s="43"/>
      <c r="R35" s="43"/>
    </row>
    <row r="36" spans="1:18">
      <c r="A36" s="42"/>
      <c r="B36" s="43"/>
      <c r="C36" s="43"/>
      <c r="D36" s="43"/>
      <c r="E36" s="43"/>
      <c r="F36" s="43"/>
      <c r="G36" s="43"/>
      <c r="H36" s="43"/>
      <c r="I36" s="44"/>
      <c r="J36" s="42"/>
      <c r="K36" s="43"/>
      <c r="L36" s="43"/>
      <c r="M36" s="43"/>
      <c r="N36" s="43"/>
      <c r="O36" s="43"/>
      <c r="P36" s="43"/>
      <c r="Q36" s="43"/>
      <c r="R36" s="43"/>
    </row>
    <row r="37" spans="1:18">
      <c r="A37" s="42"/>
      <c r="B37" s="43"/>
      <c r="C37" s="43"/>
      <c r="D37" s="43"/>
      <c r="E37" s="43"/>
      <c r="F37" s="43"/>
      <c r="G37" s="43"/>
      <c r="H37" s="43"/>
      <c r="I37" s="44"/>
      <c r="J37" s="42"/>
      <c r="K37" s="43"/>
      <c r="L37" s="43"/>
      <c r="M37" s="43"/>
      <c r="N37" s="43"/>
      <c r="O37" s="43"/>
      <c r="P37" s="43"/>
      <c r="Q37" s="43"/>
      <c r="R37" s="43"/>
    </row>
    <row r="38" spans="1:18">
      <c r="A38" s="42"/>
      <c r="B38" s="43"/>
      <c r="C38" s="43"/>
      <c r="D38" s="43"/>
      <c r="E38" s="43"/>
      <c r="F38" s="43"/>
      <c r="G38" s="43"/>
      <c r="H38" s="43"/>
      <c r="I38" s="44"/>
      <c r="J38" s="42"/>
      <c r="K38" s="43"/>
      <c r="L38" s="43"/>
      <c r="M38" s="43"/>
      <c r="N38" s="43"/>
      <c r="O38" s="43"/>
      <c r="P38" s="43"/>
      <c r="Q38" s="43"/>
      <c r="R38" s="43"/>
    </row>
    <row r="39" spans="1:18">
      <c r="A39" s="42"/>
      <c r="B39" s="43"/>
      <c r="C39" s="43"/>
      <c r="D39" s="43"/>
      <c r="E39" s="43"/>
      <c r="F39" s="43"/>
      <c r="G39" s="43"/>
      <c r="H39" s="43"/>
      <c r="I39" s="44"/>
      <c r="J39" s="42"/>
      <c r="K39" s="43"/>
      <c r="L39" s="43"/>
      <c r="M39" s="43"/>
      <c r="N39" s="43"/>
      <c r="O39" s="43"/>
      <c r="P39" s="43"/>
      <c r="Q39" s="43"/>
      <c r="R39" s="43"/>
    </row>
    <row r="40" spans="1:18">
      <c r="A40" s="42"/>
      <c r="B40" s="43"/>
      <c r="C40" s="43"/>
      <c r="D40" s="43"/>
      <c r="E40" s="43"/>
      <c r="F40" s="43"/>
      <c r="G40" s="43"/>
      <c r="H40" s="43"/>
      <c r="I40" s="44"/>
      <c r="J40" s="42"/>
      <c r="K40" s="43"/>
      <c r="L40" s="43"/>
      <c r="M40" s="43"/>
      <c r="N40" s="43"/>
      <c r="O40" s="43"/>
      <c r="P40" s="43"/>
      <c r="Q40" s="43"/>
      <c r="R40" s="43"/>
    </row>
    <row r="41" spans="1:18">
      <c r="A41" s="42"/>
      <c r="B41" s="43"/>
      <c r="C41" s="43"/>
      <c r="D41" s="43"/>
      <c r="E41" s="43"/>
      <c r="F41" s="43"/>
      <c r="G41" s="43"/>
      <c r="H41" s="43"/>
      <c r="I41" s="44"/>
      <c r="J41" s="42"/>
      <c r="K41" s="43"/>
      <c r="L41" s="43"/>
      <c r="M41" s="43"/>
      <c r="N41" s="43"/>
      <c r="O41" s="43"/>
      <c r="P41" s="43"/>
      <c r="Q41" s="43"/>
      <c r="R41" s="43"/>
    </row>
    <row r="42" spans="1:18">
      <c r="A42" s="42"/>
      <c r="B42" s="43"/>
      <c r="C42" s="43"/>
      <c r="D42" s="43"/>
      <c r="E42" s="43"/>
      <c r="F42" s="43"/>
      <c r="G42" s="43"/>
      <c r="H42" s="43"/>
      <c r="I42" s="44"/>
      <c r="J42" s="42"/>
      <c r="K42" s="43"/>
      <c r="L42" s="43"/>
      <c r="M42" s="43"/>
      <c r="N42" s="43"/>
      <c r="O42" s="43"/>
      <c r="P42" s="43"/>
      <c r="Q42" s="43"/>
      <c r="R42" s="43"/>
    </row>
    <row r="43" spans="1:18">
      <c r="A43" s="42"/>
      <c r="B43" s="43"/>
      <c r="C43" s="43"/>
      <c r="D43" s="43"/>
      <c r="E43" s="43"/>
      <c r="F43" s="43"/>
      <c r="G43" s="43"/>
      <c r="H43" s="43"/>
      <c r="I43" s="44"/>
      <c r="J43" s="42"/>
      <c r="K43" s="43"/>
      <c r="L43" s="43"/>
      <c r="M43" s="43"/>
      <c r="N43" s="43"/>
      <c r="O43" s="43"/>
      <c r="P43" s="43"/>
      <c r="Q43" s="43"/>
      <c r="R43" s="43"/>
    </row>
    <row r="44" spans="1:18">
      <c r="A44" s="42"/>
      <c r="B44" s="43"/>
      <c r="C44" s="43"/>
      <c r="D44" s="43"/>
      <c r="E44" s="43"/>
      <c r="F44" s="43"/>
      <c r="G44" s="43"/>
      <c r="H44" s="43"/>
      <c r="I44" s="44"/>
      <c r="J44" s="42"/>
      <c r="K44" s="43"/>
      <c r="L44" s="43"/>
      <c r="M44" s="43"/>
      <c r="N44" s="43"/>
      <c r="O44" s="43"/>
      <c r="P44" s="43"/>
      <c r="Q44" s="43"/>
      <c r="R44" s="43"/>
    </row>
    <row r="45" spans="1:18">
      <c r="A45" s="42"/>
      <c r="B45" s="43"/>
      <c r="C45" s="43"/>
      <c r="D45" s="43"/>
      <c r="E45" s="43"/>
      <c r="F45" s="43"/>
      <c r="G45" s="43"/>
      <c r="H45" s="43"/>
      <c r="I45" s="44"/>
      <c r="J45" s="42"/>
      <c r="K45" s="43"/>
      <c r="L45" s="43"/>
      <c r="M45" s="43"/>
      <c r="N45" s="43"/>
      <c r="O45" s="43"/>
      <c r="P45" s="43"/>
      <c r="Q45" s="43"/>
      <c r="R45" s="43"/>
    </row>
    <row r="46" spans="1:18">
      <c r="A46" s="42"/>
      <c r="B46" s="43"/>
      <c r="C46" s="43"/>
      <c r="D46" s="43"/>
      <c r="E46" s="43"/>
      <c r="F46" s="43"/>
      <c r="G46" s="43"/>
      <c r="H46" s="43"/>
      <c r="I46" s="44"/>
      <c r="J46" s="42"/>
      <c r="K46" s="43"/>
      <c r="L46" s="43"/>
      <c r="M46" s="43"/>
      <c r="N46" s="43"/>
      <c r="O46" s="43"/>
      <c r="P46" s="43"/>
      <c r="Q46" s="43"/>
      <c r="R46" s="43"/>
    </row>
    <row r="47" spans="1:18">
      <c r="A47" s="42"/>
      <c r="B47" s="43"/>
      <c r="C47" s="43"/>
      <c r="D47" s="43"/>
      <c r="E47" s="43"/>
      <c r="F47" s="43"/>
      <c r="G47" s="43"/>
      <c r="H47" s="43"/>
      <c r="I47" s="44"/>
      <c r="J47" s="42"/>
      <c r="K47" s="43"/>
      <c r="L47" s="43"/>
      <c r="M47" s="43"/>
      <c r="N47" s="43"/>
      <c r="O47" s="43"/>
      <c r="P47" s="43"/>
      <c r="Q47" s="43"/>
      <c r="R47" s="43"/>
    </row>
    <row r="48" spans="1:18">
      <c r="A48" s="42"/>
      <c r="B48" s="43"/>
      <c r="C48" s="43"/>
      <c r="D48" s="43"/>
      <c r="E48" s="43"/>
      <c r="F48" s="43"/>
      <c r="G48" s="43"/>
      <c r="H48" s="43"/>
      <c r="I48" s="44"/>
      <c r="J48" s="42"/>
      <c r="K48" s="43"/>
      <c r="L48" s="43"/>
      <c r="M48" s="43"/>
      <c r="N48" s="43"/>
      <c r="O48" s="43"/>
      <c r="P48" s="43"/>
      <c r="Q48" s="43"/>
      <c r="R48" s="43"/>
    </row>
    <row r="49" spans="1:18">
      <c r="A49" s="42"/>
      <c r="B49" s="43"/>
      <c r="C49" s="43"/>
      <c r="D49" s="43"/>
      <c r="E49" s="43"/>
      <c r="F49" s="43"/>
      <c r="G49" s="43"/>
      <c r="H49" s="43"/>
      <c r="I49" s="44"/>
      <c r="J49" s="42"/>
      <c r="K49" s="43"/>
      <c r="L49" s="43"/>
      <c r="M49" s="43"/>
      <c r="N49" s="43"/>
      <c r="O49" s="43"/>
      <c r="P49" s="43"/>
      <c r="Q49" s="43"/>
      <c r="R49" s="43"/>
    </row>
    <row r="50" spans="1:18">
      <c r="A50" s="42"/>
      <c r="B50" s="43"/>
      <c r="C50" s="43"/>
      <c r="D50" s="43"/>
      <c r="E50" s="43"/>
      <c r="F50" s="43"/>
      <c r="G50" s="43"/>
      <c r="H50" s="43"/>
      <c r="I50" s="44"/>
      <c r="J50" s="42"/>
      <c r="K50" s="43"/>
      <c r="L50" s="43"/>
      <c r="M50" s="43"/>
      <c r="N50" s="43"/>
      <c r="O50" s="43"/>
      <c r="P50" s="43"/>
      <c r="Q50" s="43"/>
      <c r="R50" s="43"/>
    </row>
    <row r="51" spans="1:18">
      <c r="A51" s="145"/>
      <c r="B51" s="146"/>
      <c r="C51" s="146"/>
      <c r="D51" s="146"/>
      <c r="E51" s="146"/>
      <c r="F51" s="146"/>
      <c r="G51" s="146"/>
      <c r="H51" s="146"/>
      <c r="I51" s="147"/>
      <c r="J51" s="148"/>
      <c r="K51" s="146"/>
      <c r="L51" s="146"/>
      <c r="M51" s="146"/>
      <c r="N51" s="146"/>
      <c r="O51" s="146"/>
      <c r="P51" s="146"/>
      <c r="Q51" s="146"/>
      <c r="R51" s="146"/>
    </row>
    <row r="52" spans="1:18" ht="13.5" customHeight="1">
      <c r="A52" s="148"/>
      <c r="B52" s="146"/>
      <c r="C52" s="146"/>
      <c r="D52" s="146"/>
      <c r="E52" s="146"/>
      <c r="F52" s="146"/>
      <c r="G52" s="146"/>
      <c r="H52" s="146"/>
      <c r="I52" s="147"/>
      <c r="J52" s="148"/>
      <c r="K52" s="146"/>
      <c r="L52" s="146"/>
      <c r="M52" s="146"/>
      <c r="N52" s="146"/>
      <c r="O52" s="146"/>
      <c r="P52" s="146"/>
      <c r="Q52" s="146"/>
      <c r="R52" s="146"/>
    </row>
    <row r="53" spans="1:18" ht="13.5" customHeight="1" thickBot="1">
      <c r="A53" s="149"/>
      <c r="B53" s="150"/>
      <c r="C53" s="150"/>
      <c r="D53" s="150"/>
      <c r="E53" s="150"/>
      <c r="F53" s="150"/>
      <c r="G53" s="150"/>
      <c r="H53" s="150"/>
      <c r="I53" s="151"/>
      <c r="J53" s="148"/>
      <c r="K53" s="146"/>
      <c r="L53" s="146"/>
      <c r="M53" s="146"/>
      <c r="N53" s="146"/>
      <c r="O53" s="146"/>
      <c r="P53" s="146"/>
      <c r="Q53" s="146"/>
      <c r="R53" s="146"/>
    </row>
  </sheetData>
  <mergeCells count="2">
    <mergeCell ref="A51:I53"/>
    <mergeCell ref="J51:R53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4</vt:i4>
      </vt:variant>
    </vt:vector>
  </HeadingPairs>
  <TitlesOfParts>
    <vt:vector size="9" baseType="lpstr">
      <vt:lpstr>원가계산서</vt:lpstr>
      <vt:lpstr>직접인건비산출표</vt:lpstr>
      <vt:lpstr>퇴직금 산출</vt:lpstr>
      <vt:lpstr>복리후생비산정</vt:lpstr>
      <vt:lpstr>기본급산정자료</vt:lpstr>
      <vt:lpstr>기본급산정자료!Print_Area</vt:lpstr>
      <vt:lpstr>복리후생비산정!Print_Area</vt:lpstr>
      <vt:lpstr>직접인건비산출표!Print_Area</vt:lpstr>
      <vt:lpstr>'퇴직금 산출'!Print_Area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,</dc:creator>
  <cp:lastModifiedBy>김영희</cp:lastModifiedBy>
  <cp:lastPrinted>2018-12-07T01:39:10Z</cp:lastPrinted>
  <dcterms:created xsi:type="dcterms:W3CDTF">2001-01-15T00:32:39Z</dcterms:created>
  <dcterms:modified xsi:type="dcterms:W3CDTF">2018-12-10T01:54:31Z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F1E1603">
    <vt:lpwstr/>
  </property>
  <property fmtid="{D5CDD505-2E9C-101B-9397-08002B2CF9AE}" pid="3" name="IVIDC">
    <vt:lpwstr/>
  </property>
  <property fmtid="{D5CDD505-2E9C-101B-9397-08002B2CF9AE}" pid="4" name="IVID362F13E8">
    <vt:lpwstr/>
  </property>
  <property fmtid="{D5CDD505-2E9C-101B-9397-08002B2CF9AE}" pid="5" name="IVID3A3618F1">
    <vt:lpwstr/>
  </property>
  <property fmtid="{D5CDD505-2E9C-101B-9397-08002B2CF9AE}" pid="6" name="IVID15E41318">
    <vt:lpwstr/>
  </property>
  <property fmtid="{D5CDD505-2E9C-101B-9397-08002B2CF9AE}" pid="7" name="IVID181914D9">
    <vt:lpwstr/>
  </property>
  <property fmtid="{D5CDD505-2E9C-101B-9397-08002B2CF9AE}" pid="8" name="IVID155815FB">
    <vt:lpwstr/>
  </property>
  <property fmtid="{D5CDD505-2E9C-101B-9397-08002B2CF9AE}" pid="9" name="IVIDD091BF0">
    <vt:lpwstr/>
  </property>
  <property fmtid="{D5CDD505-2E9C-101B-9397-08002B2CF9AE}" pid="10" name="IVID344CCFFC">
    <vt:lpwstr/>
  </property>
  <property fmtid="{D5CDD505-2E9C-101B-9397-08002B2CF9AE}" pid="11" name="IVID1A7D12ED">
    <vt:lpwstr/>
  </property>
  <property fmtid="{D5CDD505-2E9C-101B-9397-08002B2CF9AE}" pid="12" name="IVID1B2115FE">
    <vt:lpwstr/>
  </property>
  <property fmtid="{D5CDD505-2E9C-101B-9397-08002B2CF9AE}" pid="13" name="IVID35431BD0">
    <vt:lpwstr/>
  </property>
  <property fmtid="{D5CDD505-2E9C-101B-9397-08002B2CF9AE}" pid="14" name="IVID4637A884">
    <vt:lpwstr/>
  </property>
  <property fmtid="{D5CDD505-2E9C-101B-9397-08002B2CF9AE}" pid="15" name="IVID127C14F5">
    <vt:lpwstr/>
  </property>
  <property fmtid="{D5CDD505-2E9C-101B-9397-08002B2CF9AE}" pid="16" name="IVID1834F0DD">
    <vt:lpwstr/>
  </property>
  <property fmtid="{D5CDD505-2E9C-101B-9397-08002B2CF9AE}" pid="17" name="IVID312119E0">
    <vt:lpwstr/>
  </property>
  <property fmtid="{D5CDD505-2E9C-101B-9397-08002B2CF9AE}" pid="18" name="IVID1C5812DA">
    <vt:lpwstr/>
  </property>
  <property fmtid="{D5CDD505-2E9C-101B-9397-08002B2CF9AE}" pid="19" name="IVID173907ED">
    <vt:lpwstr/>
  </property>
  <property fmtid="{D5CDD505-2E9C-101B-9397-08002B2CF9AE}" pid="20" name="IVID1D3F17E2">
    <vt:lpwstr/>
  </property>
  <property fmtid="{D5CDD505-2E9C-101B-9397-08002B2CF9AE}" pid="21" name="IVID13451200">
    <vt:lpwstr/>
  </property>
  <property fmtid="{D5CDD505-2E9C-101B-9397-08002B2CF9AE}" pid="22" name="IVID475611CF">
    <vt:lpwstr/>
  </property>
  <property fmtid="{D5CDD505-2E9C-101B-9397-08002B2CF9AE}" pid="23" name="IVID302D13DA">
    <vt:lpwstr/>
  </property>
  <property fmtid="{D5CDD505-2E9C-101B-9397-08002B2CF9AE}" pid="24" name="IVIDD5915D9">
    <vt:lpwstr/>
  </property>
  <property fmtid="{D5CDD505-2E9C-101B-9397-08002B2CF9AE}" pid="25" name="IVID17F6384A">
    <vt:lpwstr/>
  </property>
  <property fmtid="{D5CDD505-2E9C-101B-9397-08002B2CF9AE}" pid="26" name="IVID3B5A10EA">
    <vt:lpwstr/>
  </property>
  <property fmtid="{D5CDD505-2E9C-101B-9397-08002B2CF9AE}" pid="27" name="IVID3D0F16E3">
    <vt:lpwstr/>
  </property>
  <property fmtid="{D5CDD505-2E9C-101B-9397-08002B2CF9AE}" pid="28" name="IVID30260FFC">
    <vt:lpwstr/>
  </property>
  <property fmtid="{D5CDD505-2E9C-101B-9397-08002B2CF9AE}" pid="29" name="IVID2F301BED">
    <vt:lpwstr/>
  </property>
  <property fmtid="{D5CDD505-2E9C-101B-9397-08002B2CF9AE}" pid="30" name="IVID2F1117F5">
    <vt:lpwstr/>
  </property>
  <property fmtid="{D5CDD505-2E9C-101B-9397-08002B2CF9AE}" pid="31" name="IVID121617DE">
    <vt:lpwstr/>
  </property>
  <property fmtid="{D5CDD505-2E9C-101B-9397-08002B2CF9AE}" pid="32" name="IVID13691AF2">
    <vt:lpwstr/>
  </property>
  <property fmtid="{D5CDD505-2E9C-101B-9397-08002B2CF9AE}" pid="33" name="IVID1A3B0AF0">
    <vt:lpwstr/>
  </property>
  <property fmtid="{D5CDD505-2E9C-101B-9397-08002B2CF9AE}" pid="34" name="IVID373F12DB">
    <vt:lpwstr/>
  </property>
  <property fmtid="{D5CDD505-2E9C-101B-9397-08002B2CF9AE}" pid="35" name="IVID274B1CF5">
    <vt:lpwstr/>
  </property>
  <property fmtid="{D5CDD505-2E9C-101B-9397-08002B2CF9AE}" pid="36" name="IVID2B4E17FA">
    <vt:lpwstr/>
  </property>
  <property fmtid="{D5CDD505-2E9C-101B-9397-08002B2CF9AE}" pid="37" name="IVID253D11EF">
    <vt:lpwstr/>
  </property>
  <property fmtid="{D5CDD505-2E9C-101B-9397-08002B2CF9AE}" pid="38" name="IVID102124BA">
    <vt:lpwstr/>
  </property>
  <property fmtid="{D5CDD505-2E9C-101B-9397-08002B2CF9AE}" pid="39" name="IVID3D1509D0">
    <vt:lpwstr/>
  </property>
  <property fmtid="{D5CDD505-2E9C-101B-9397-08002B2CF9AE}" pid="40" name="IVID35641901">
    <vt:lpwstr/>
  </property>
  <property fmtid="{D5CDD505-2E9C-101B-9397-08002B2CF9AE}" pid="41" name="IVID45E1ED9">
    <vt:lpwstr/>
  </property>
  <property fmtid="{D5CDD505-2E9C-101B-9397-08002B2CF9AE}" pid="42" name="IVID324113D1">
    <vt:lpwstr/>
  </property>
  <property fmtid="{D5CDD505-2E9C-101B-9397-08002B2CF9AE}" pid="43" name="IVID1A2D1903">
    <vt:lpwstr/>
  </property>
  <property fmtid="{D5CDD505-2E9C-101B-9397-08002B2CF9AE}" pid="44" name="IVID222F6E42">
    <vt:lpwstr/>
  </property>
  <property fmtid="{D5CDD505-2E9C-101B-9397-08002B2CF9AE}" pid="45" name="IVID137012E9">
    <vt:lpwstr/>
  </property>
  <property fmtid="{D5CDD505-2E9C-101B-9397-08002B2CF9AE}" pid="46" name="IVID3D4D17F3">
    <vt:lpwstr/>
  </property>
  <property fmtid="{D5CDD505-2E9C-101B-9397-08002B2CF9AE}" pid="47" name="IVID2F2214CF">
    <vt:lpwstr/>
  </property>
  <property fmtid="{D5CDD505-2E9C-101B-9397-08002B2CF9AE}" pid="48" name="IVID212812E2">
    <vt:lpwstr/>
  </property>
  <property fmtid="{D5CDD505-2E9C-101B-9397-08002B2CF9AE}" pid="49" name="IVID174513DF">
    <vt:lpwstr/>
  </property>
  <property fmtid="{D5CDD505-2E9C-101B-9397-08002B2CF9AE}" pid="50" name="IVID14481408">
    <vt:lpwstr/>
  </property>
  <property fmtid="{D5CDD505-2E9C-101B-9397-08002B2CF9AE}" pid="51" name="IVID2E670A05">
    <vt:lpwstr/>
  </property>
  <property fmtid="{D5CDD505-2E9C-101B-9397-08002B2CF9AE}" pid="52" name="IVID2A161305">
    <vt:lpwstr/>
  </property>
  <property fmtid="{D5CDD505-2E9C-101B-9397-08002B2CF9AE}" pid="53" name="IVID173E1206">
    <vt:lpwstr/>
  </property>
  <property fmtid="{D5CDD505-2E9C-101B-9397-08002B2CF9AE}" pid="54" name="IVID232310EC">
    <vt:lpwstr/>
  </property>
  <property fmtid="{D5CDD505-2E9C-101B-9397-08002B2CF9AE}" pid="55" name="IVID133D1AE5">
    <vt:lpwstr/>
  </property>
  <property fmtid="{D5CDD505-2E9C-101B-9397-08002B2CF9AE}" pid="56" name="IVIDF6113D9">
    <vt:lpwstr/>
  </property>
  <property fmtid="{D5CDD505-2E9C-101B-9397-08002B2CF9AE}" pid="57" name="IVID362E14DB">
    <vt:lpwstr/>
  </property>
  <property fmtid="{D5CDD505-2E9C-101B-9397-08002B2CF9AE}" pid="58" name="IVID1F6511DB">
    <vt:lpwstr/>
  </property>
  <property fmtid="{D5CDD505-2E9C-101B-9397-08002B2CF9AE}" pid="59" name="IVID3F1D10E8">
    <vt:lpwstr/>
  </property>
  <property fmtid="{D5CDD505-2E9C-101B-9397-08002B2CF9AE}" pid="60" name="IVID144313EE">
    <vt:lpwstr/>
  </property>
  <property fmtid="{D5CDD505-2E9C-101B-9397-08002B2CF9AE}" pid="61" name="IVID272C0FEF">
    <vt:lpwstr/>
  </property>
  <property fmtid="{D5CDD505-2E9C-101B-9397-08002B2CF9AE}" pid="62" name="IVID240A1504">
    <vt:lpwstr/>
  </property>
  <property fmtid="{D5CDD505-2E9C-101B-9397-08002B2CF9AE}" pid="63" name="IVID2E511106">
    <vt:lpwstr/>
  </property>
  <property fmtid="{D5CDD505-2E9C-101B-9397-08002B2CF9AE}" pid="64" name="IVID2A6D14EB">
    <vt:lpwstr/>
  </property>
  <property fmtid="{D5CDD505-2E9C-101B-9397-08002B2CF9AE}" pid="65" name="IVID386F14FA">
    <vt:lpwstr/>
  </property>
  <property fmtid="{D5CDD505-2E9C-101B-9397-08002B2CF9AE}" pid="66" name="IVIDA1B07F3">
    <vt:lpwstr/>
  </property>
  <property fmtid="{D5CDD505-2E9C-101B-9397-08002B2CF9AE}" pid="67" name="IVID2A6715D8">
    <vt:lpwstr/>
  </property>
  <property fmtid="{D5CDD505-2E9C-101B-9397-08002B2CF9AE}" pid="68" name="IVID222D19FF">
    <vt:lpwstr/>
  </property>
  <property fmtid="{D5CDD505-2E9C-101B-9397-08002B2CF9AE}" pid="69" name="IVID2D4D15EB">
    <vt:lpwstr/>
  </property>
  <property fmtid="{D5CDD505-2E9C-101B-9397-08002B2CF9AE}" pid="70" name="IVID1A3517F4">
    <vt:lpwstr/>
  </property>
  <property fmtid="{D5CDD505-2E9C-101B-9397-08002B2CF9AE}" pid="71" name="IVID2B0E1302">
    <vt:lpwstr/>
  </property>
  <property fmtid="{D5CDD505-2E9C-101B-9397-08002B2CF9AE}" pid="72" name="IVID332E19D7">
    <vt:lpwstr/>
  </property>
  <property fmtid="{D5CDD505-2E9C-101B-9397-08002B2CF9AE}" pid="73" name="IVID22261800">
    <vt:lpwstr/>
  </property>
  <property fmtid="{D5CDD505-2E9C-101B-9397-08002B2CF9AE}" pid="74" name="IVID325116DE">
    <vt:lpwstr/>
  </property>
  <property fmtid="{D5CDD505-2E9C-101B-9397-08002B2CF9AE}" pid="75" name="IVID81113D2">
    <vt:lpwstr/>
  </property>
  <property fmtid="{D5CDD505-2E9C-101B-9397-08002B2CF9AE}" pid="76" name="IVID1D231201">
    <vt:lpwstr/>
  </property>
  <property fmtid="{D5CDD505-2E9C-101B-9397-08002B2CF9AE}" pid="77" name="IVID366A14F0">
    <vt:lpwstr/>
  </property>
  <property fmtid="{D5CDD505-2E9C-101B-9397-08002B2CF9AE}" pid="78" name="IVID316311F9">
    <vt:lpwstr/>
  </property>
  <property fmtid="{D5CDD505-2E9C-101B-9397-08002B2CF9AE}" pid="79" name="IVIDE0715F1">
    <vt:lpwstr/>
  </property>
  <property fmtid="{D5CDD505-2E9C-101B-9397-08002B2CF9AE}" pid="80" name="IVID3B5816EC">
    <vt:lpwstr/>
  </property>
  <property fmtid="{D5CDD505-2E9C-101B-9397-08002B2CF9AE}" pid="81" name="IVID351414F8">
    <vt:lpwstr/>
  </property>
  <property fmtid="{D5CDD505-2E9C-101B-9397-08002B2CF9AE}" pid="82" name="IVID2F251AE7">
    <vt:lpwstr/>
  </property>
  <property fmtid="{D5CDD505-2E9C-101B-9397-08002B2CF9AE}" pid="83" name="IVID2A5E1D03">
    <vt:lpwstr/>
  </property>
  <property fmtid="{D5CDD505-2E9C-101B-9397-08002B2CF9AE}" pid="84" name="IVID306310DF">
    <vt:lpwstr/>
  </property>
  <property fmtid="{D5CDD505-2E9C-101B-9397-08002B2CF9AE}" pid="85" name="IVID266F16CF">
    <vt:lpwstr/>
  </property>
  <property fmtid="{D5CDD505-2E9C-101B-9397-08002B2CF9AE}" pid="86" name="IVID307414D1">
    <vt:lpwstr/>
  </property>
  <property fmtid="{D5CDD505-2E9C-101B-9397-08002B2CF9AE}" pid="87" name="IVID344B1400">
    <vt:lpwstr/>
  </property>
  <property fmtid="{D5CDD505-2E9C-101B-9397-08002B2CF9AE}" pid="88" name="IVID135B1DF5">
    <vt:lpwstr/>
  </property>
  <property fmtid="{D5CDD505-2E9C-101B-9397-08002B2CF9AE}" pid="89" name="IVID1A3716D3">
    <vt:lpwstr/>
  </property>
  <property fmtid="{D5CDD505-2E9C-101B-9397-08002B2CF9AE}" pid="90" name="IVIDD1916DB">
    <vt:lpwstr/>
  </property>
  <property fmtid="{D5CDD505-2E9C-101B-9397-08002B2CF9AE}" pid="91" name="IVID11431AF1">
    <vt:lpwstr/>
  </property>
  <property fmtid="{D5CDD505-2E9C-101B-9397-08002B2CF9AE}" pid="92" name="IVID1B2C19F3">
    <vt:lpwstr/>
  </property>
  <property fmtid="{D5CDD505-2E9C-101B-9397-08002B2CF9AE}" pid="93" name="IVIDD5E0FE6">
    <vt:lpwstr/>
  </property>
  <property fmtid="{D5CDD505-2E9C-101B-9397-08002B2CF9AE}" pid="94" name="IVID162D1605">
    <vt:lpwstr/>
  </property>
  <property fmtid="{D5CDD505-2E9C-101B-9397-08002B2CF9AE}" pid="95" name="IVID28741007">
    <vt:lpwstr/>
  </property>
  <property fmtid="{D5CDD505-2E9C-101B-9397-08002B2CF9AE}" pid="96" name="IVID2A3614FA">
    <vt:lpwstr/>
  </property>
  <property fmtid="{D5CDD505-2E9C-101B-9397-08002B2CF9AE}" pid="97" name="IVID15231CDF">
    <vt:lpwstr/>
  </property>
  <property fmtid="{D5CDD505-2E9C-101B-9397-08002B2CF9AE}" pid="98" name="IVID322814F3">
    <vt:lpwstr/>
  </property>
  <property fmtid="{D5CDD505-2E9C-101B-9397-08002B2CF9AE}" pid="99" name="IVID2F6C14EF">
    <vt:lpwstr/>
  </property>
  <property fmtid="{D5CDD505-2E9C-101B-9397-08002B2CF9AE}" pid="100" name="IVID252617FB">
    <vt:lpwstr/>
  </property>
  <property fmtid="{D5CDD505-2E9C-101B-9397-08002B2CF9AE}" pid="101" name="IVIDA0D1BD8">
    <vt:lpwstr/>
  </property>
  <property fmtid="{D5CDD505-2E9C-101B-9397-08002B2CF9AE}" pid="102" name="IVID3E4418F8">
    <vt:lpwstr/>
  </property>
  <property fmtid="{D5CDD505-2E9C-101B-9397-08002B2CF9AE}" pid="103" name="IVID18751B08">
    <vt:lpwstr/>
  </property>
  <property fmtid="{D5CDD505-2E9C-101B-9397-08002B2CF9AE}" pid="104" name="IVID242E11FA">
    <vt:lpwstr/>
  </property>
  <property fmtid="{D5CDD505-2E9C-101B-9397-08002B2CF9AE}" pid="105" name="IVID2C5B17D5">
    <vt:lpwstr/>
  </property>
  <property fmtid="{D5CDD505-2E9C-101B-9397-08002B2CF9AE}" pid="106" name="IVID1D4D0E00">
    <vt:lpwstr/>
  </property>
  <property fmtid="{D5CDD505-2E9C-101B-9397-08002B2CF9AE}" pid="107" name="IVID176B1807">
    <vt:lpwstr/>
  </property>
  <property fmtid="{D5CDD505-2E9C-101B-9397-08002B2CF9AE}" pid="108" name="IVID1C4C1ED2">
    <vt:lpwstr/>
  </property>
  <property fmtid="{D5CDD505-2E9C-101B-9397-08002B2CF9AE}" pid="109" name="IVID3C5710EC">
    <vt:lpwstr/>
  </property>
  <property fmtid="{D5CDD505-2E9C-101B-9397-08002B2CF9AE}" pid="110" name="IVID16F44373">
    <vt:lpwstr/>
  </property>
  <property fmtid="{D5CDD505-2E9C-101B-9397-08002B2CF9AE}" pid="111" name="IVID11400EEF">
    <vt:lpwstr/>
  </property>
  <property fmtid="{D5CDD505-2E9C-101B-9397-08002B2CF9AE}" pid="112" name="IVID235818E0">
    <vt:lpwstr/>
  </property>
  <property fmtid="{D5CDD505-2E9C-101B-9397-08002B2CF9AE}" pid="113" name="IVID311219FE">
    <vt:lpwstr/>
  </property>
  <property fmtid="{D5CDD505-2E9C-101B-9397-08002B2CF9AE}" pid="114" name="IVID44F14F6">
    <vt:lpwstr/>
  </property>
  <property fmtid="{D5CDD505-2E9C-101B-9397-08002B2CF9AE}" pid="115" name="IVID3B3714D9">
    <vt:lpwstr/>
  </property>
  <property fmtid="{D5CDD505-2E9C-101B-9397-08002B2CF9AE}" pid="116" name="IVID407116E5">
    <vt:lpwstr/>
  </property>
  <property fmtid="{D5CDD505-2E9C-101B-9397-08002B2CF9AE}" pid="117" name="IVID1E3B1C09">
    <vt:lpwstr/>
  </property>
  <property fmtid="{D5CDD505-2E9C-101B-9397-08002B2CF9AE}" pid="118" name="IVID16DF1275">
    <vt:lpwstr/>
  </property>
  <property fmtid="{D5CDD505-2E9C-101B-9397-08002B2CF9AE}" pid="119" name="IVID142211F6">
    <vt:lpwstr/>
  </property>
  <property fmtid="{D5CDD505-2E9C-101B-9397-08002B2CF9AE}" pid="120" name="IVID402615E0">
    <vt:lpwstr/>
  </property>
  <property fmtid="{D5CDD505-2E9C-101B-9397-08002B2CF9AE}" pid="121" name="IVID215117D4">
    <vt:lpwstr/>
  </property>
  <property fmtid="{D5CDD505-2E9C-101B-9397-08002B2CF9AE}" pid="122" name="IVID2F451501">
    <vt:lpwstr/>
  </property>
  <property fmtid="{D5CDD505-2E9C-101B-9397-08002B2CF9AE}" pid="123" name="IVID3B3616E1">
    <vt:lpwstr/>
  </property>
  <property fmtid="{D5CDD505-2E9C-101B-9397-08002B2CF9AE}" pid="124" name="IVIDA630C06">
    <vt:lpwstr/>
  </property>
  <property fmtid="{D5CDD505-2E9C-101B-9397-08002B2CF9AE}" pid="125" name="IVID425D13F8">
    <vt:lpwstr/>
  </property>
  <property fmtid="{D5CDD505-2E9C-101B-9397-08002B2CF9AE}" pid="126" name="IVID196417EE">
    <vt:lpwstr/>
  </property>
  <property fmtid="{D5CDD505-2E9C-101B-9397-08002B2CF9AE}" pid="127" name="IVID3A7312E9">
    <vt:lpwstr/>
  </property>
  <property fmtid="{D5CDD505-2E9C-101B-9397-08002B2CF9AE}" pid="128" name="IVID135E10F1">
    <vt:lpwstr/>
  </property>
</Properties>
</file>